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an.milimo\OneDrive - United Nations Development Programme\Documents\HHD\SPHS\SHiPP\Index\FINAL PRODUCTS\"/>
    </mc:Choice>
  </mc:AlternateContent>
  <xr:revisionPtr revIDLastSave="0" documentId="8_{6C9C8BAC-8654-4BC2-97AC-584668C335B6}" xr6:coauthVersionLast="46" xr6:coauthVersionMax="46" xr10:uidLastSave="{00000000-0000-0000-0000-000000000000}"/>
  <bookViews>
    <workbookView xWindow="-120" yWindow="-120" windowWidth="20730" windowHeight="11160" xr2:uid="{7F2989EB-6B68-4BF1-ABF7-28537AFFFE8E}"/>
  </bookViews>
  <sheets>
    <sheet name="Cover page" sheetId="12" r:id="rId1"/>
    <sheet name="SPIH scoring" sheetId="6" r:id="rId2"/>
    <sheet name="GHG emissions" sheetId="1" r:id="rId3"/>
    <sheet name="Resource depletion" sheetId="2" r:id="rId4"/>
    <sheet name="Chemicals and toxic impact" sheetId="3" r:id="rId5"/>
    <sheet name="Gender, human and labour rights" sheetId="9" r:id="rId6"/>
  </sheets>
  <definedNames>
    <definedName name="_xlnm.Print_Area" localSheetId="4">'Chemicals and toxic impact'!$A$1:$N$72</definedName>
    <definedName name="_xlnm.Print_Area" localSheetId="5">'Gender, human and labour rights'!$A$1:$N$114</definedName>
    <definedName name="_xlnm.Print_Area" localSheetId="2">'GHG emissions'!$A$1:$O$96</definedName>
    <definedName name="_xlnm.Print_Area" localSheetId="3">'Resource depletion'!$A$1:$N$95</definedName>
    <definedName name="_xlnm.Print_Area" localSheetId="1">'SPIH scoring'!$A$1:$L$52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6" i="1" l="1"/>
  <c r="J46" i="6" l="1"/>
  <c r="J45" i="6"/>
  <c r="J43" i="6"/>
  <c r="J42" i="6"/>
  <c r="J41" i="6"/>
  <c r="J37" i="6"/>
  <c r="J36" i="6"/>
  <c r="J35" i="6"/>
  <c r="J34" i="6"/>
  <c r="J33" i="6"/>
  <c r="J29" i="6"/>
  <c r="J28" i="6"/>
  <c r="J27" i="6"/>
  <c r="J26" i="6"/>
  <c r="J22" i="6"/>
  <c r="J19" i="6"/>
  <c r="J18" i="6"/>
  <c r="F28" i="3"/>
  <c r="P85" i="9"/>
  <c r="P83" i="9"/>
  <c r="R81" i="9"/>
  <c r="P89" i="9"/>
  <c r="R89" i="9" s="1"/>
  <c r="P62" i="9"/>
  <c r="R62" i="9" s="1"/>
  <c r="P66" i="9"/>
  <c r="R66" i="9" s="1"/>
  <c r="Q69" i="9"/>
  <c r="Q66" i="9"/>
  <c r="Q62" i="9"/>
  <c r="F18" i="2"/>
  <c r="J64" i="2" l="1"/>
  <c r="J70" i="1" l="1"/>
  <c r="J71" i="1" s="1"/>
  <c r="Q95" i="1"/>
  <c r="R95" i="1" s="1"/>
  <c r="P95" i="1"/>
  <c r="Q92" i="1"/>
  <c r="P92" i="1"/>
  <c r="R92" i="1" s="1"/>
  <c r="Q90" i="1"/>
  <c r="P90" i="1"/>
  <c r="R90" i="1" s="1"/>
  <c r="Q79" i="1"/>
  <c r="P79" i="1"/>
  <c r="R79" i="1" s="1"/>
  <c r="Q76" i="1"/>
  <c r="P76" i="1"/>
  <c r="R76" i="1" s="1"/>
  <c r="Q73" i="1"/>
  <c r="P73" i="1"/>
  <c r="Q61" i="1"/>
  <c r="P61" i="1"/>
  <c r="R61" i="1" s="1"/>
  <c r="Q58" i="1"/>
  <c r="P58" i="1"/>
  <c r="Q56" i="1"/>
  <c r="R56" i="1" s="1"/>
  <c r="P56" i="1"/>
  <c r="Q52" i="1"/>
  <c r="P52" i="1"/>
  <c r="Q40" i="1"/>
  <c r="P40" i="1"/>
  <c r="Q37" i="1"/>
  <c r="P37" i="1"/>
  <c r="Q34" i="1"/>
  <c r="P34" i="1"/>
  <c r="Q30" i="1"/>
  <c r="P30" i="1"/>
  <c r="R30" i="1" s="1"/>
  <c r="Q27" i="1"/>
  <c r="P27" i="1"/>
  <c r="Q14" i="1"/>
  <c r="P14" i="1"/>
  <c r="R14" i="1" s="1"/>
  <c r="Q11" i="1"/>
  <c r="P11" i="1"/>
  <c r="Q87" i="1" l="1"/>
  <c r="Q88" i="1" s="1"/>
  <c r="R73" i="1"/>
  <c r="Q70" i="1" s="1"/>
  <c r="Q71" i="1" s="1"/>
  <c r="R58" i="1"/>
  <c r="R52" i="1"/>
  <c r="R40" i="1"/>
  <c r="R37" i="1"/>
  <c r="R34" i="1"/>
  <c r="R27" i="1"/>
  <c r="R11" i="1"/>
  <c r="Q8" i="1" s="1"/>
  <c r="Q49" i="1" l="1"/>
  <c r="Q50" i="1" s="1"/>
  <c r="Q24" i="1"/>
  <c r="Q25" i="1" s="1"/>
  <c r="Q9" i="1"/>
  <c r="E7" i="1"/>
  <c r="F52" i="1"/>
  <c r="F76" i="1"/>
  <c r="F79" i="1"/>
  <c r="F73" i="1"/>
  <c r="J38" i="3" l="1"/>
  <c r="Q47" i="3"/>
  <c r="P47" i="3"/>
  <c r="P45" i="3"/>
  <c r="P43" i="3"/>
  <c r="P41" i="3"/>
  <c r="J21" i="3"/>
  <c r="P28" i="3"/>
  <c r="R47" i="3" l="1"/>
  <c r="Q24" i="9"/>
  <c r="P48" i="9"/>
  <c r="P44" i="9"/>
  <c r="Q48" i="9"/>
  <c r="Q44" i="9"/>
  <c r="R48" i="9" l="1"/>
  <c r="R44" i="9"/>
  <c r="J55" i="3"/>
  <c r="J56" i="3" s="1"/>
  <c r="J65" i="3"/>
  <c r="G43" i="6"/>
  <c r="G33" i="6"/>
  <c r="E55" i="3" l="1"/>
  <c r="R41" i="9"/>
  <c r="E40" i="9" s="1"/>
  <c r="I43" i="6" l="1"/>
  <c r="R42" i="9"/>
  <c r="F48" i="9"/>
  <c r="J42" i="9" l="1"/>
  <c r="F44" i="9"/>
  <c r="E39" i="9"/>
  <c r="E38" i="9"/>
  <c r="E37" i="9"/>
  <c r="E55" i="9"/>
  <c r="E56" i="9"/>
  <c r="F47" i="3"/>
  <c r="J22" i="3"/>
  <c r="F11" i="3"/>
  <c r="E42" i="9" l="1"/>
  <c r="H43" i="6"/>
  <c r="E41" i="9"/>
  <c r="F27" i="1" l="1"/>
  <c r="F34" i="1" l="1"/>
  <c r="F37" i="1"/>
  <c r="F30" i="1"/>
  <c r="P113" i="9" l="1"/>
  <c r="P111" i="9"/>
  <c r="P107" i="9"/>
  <c r="P105" i="9"/>
  <c r="P102" i="9"/>
  <c r="P81" i="9"/>
  <c r="P69" i="9"/>
  <c r="R69" i="9" s="1"/>
  <c r="Q59" i="9" s="1"/>
  <c r="E58" i="9" s="1"/>
  <c r="P31" i="9"/>
  <c r="P28" i="9"/>
  <c r="P24" i="9"/>
  <c r="P13" i="9"/>
  <c r="P11" i="9"/>
  <c r="P68" i="3"/>
  <c r="P58" i="3"/>
  <c r="P26" i="3"/>
  <c r="P24" i="3"/>
  <c r="P11" i="3"/>
  <c r="P69" i="2"/>
  <c r="P67" i="2"/>
  <c r="Q53" i="2"/>
  <c r="Q51" i="2"/>
  <c r="Q49" i="2"/>
  <c r="P53" i="2"/>
  <c r="P51" i="2"/>
  <c r="P49" i="2"/>
  <c r="P35" i="2"/>
  <c r="P33" i="2"/>
  <c r="P30" i="2"/>
  <c r="P18" i="2"/>
  <c r="P14" i="2"/>
  <c r="P11" i="2"/>
  <c r="Q18" i="2"/>
  <c r="Q14" i="2"/>
  <c r="Q11" i="2"/>
  <c r="F38" i="2"/>
  <c r="F89" i="9"/>
  <c r="F24" i="9"/>
  <c r="F58" i="3"/>
  <c r="F71" i="2"/>
  <c r="F53" i="2"/>
  <c r="F35" i="2"/>
  <c r="F33" i="2"/>
  <c r="F90" i="1"/>
  <c r="F58" i="1"/>
  <c r="F40" i="1"/>
  <c r="F61" i="1"/>
  <c r="R51" i="2" l="1"/>
  <c r="R53" i="2"/>
  <c r="R49" i="2"/>
  <c r="Q46" i="2" s="1"/>
  <c r="E45" i="2" s="1"/>
  <c r="R11" i="2"/>
  <c r="R14" i="2"/>
  <c r="R18" i="2"/>
  <c r="D35" i="2"/>
  <c r="Q35" i="2" s="1"/>
  <c r="D33" i="2"/>
  <c r="Q33" i="2" s="1"/>
  <c r="R33" i="2" s="1"/>
  <c r="D30" i="2"/>
  <c r="Q30" i="2" s="1"/>
  <c r="R30" i="2" s="1"/>
  <c r="E97" i="9"/>
  <c r="E96" i="9"/>
  <c r="E95" i="9"/>
  <c r="E76" i="9"/>
  <c r="E75" i="9"/>
  <c r="E74" i="9"/>
  <c r="E57" i="9"/>
  <c r="E19" i="9"/>
  <c r="E18" i="9"/>
  <c r="E17" i="9"/>
  <c r="E6" i="9"/>
  <c r="E5" i="9"/>
  <c r="E4" i="9"/>
  <c r="F102" i="9"/>
  <c r="F105" i="9"/>
  <c r="F107" i="9"/>
  <c r="F109" i="9"/>
  <c r="F111" i="9"/>
  <c r="F113" i="9"/>
  <c r="F83" i="9"/>
  <c r="F81" i="9"/>
  <c r="F85" i="9"/>
  <c r="F69" i="9"/>
  <c r="F66" i="9"/>
  <c r="F62" i="9"/>
  <c r="F31" i="9"/>
  <c r="F28" i="9"/>
  <c r="F13" i="9"/>
  <c r="F11" i="9"/>
  <c r="P109" i="9"/>
  <c r="Q113" i="9"/>
  <c r="R113" i="9" s="1"/>
  <c r="Q111" i="9"/>
  <c r="R111" i="9" s="1"/>
  <c r="Q109" i="9"/>
  <c r="Q107" i="9"/>
  <c r="R107" i="9" s="1"/>
  <c r="Q105" i="9"/>
  <c r="R105" i="9" s="1"/>
  <c r="Q89" i="9"/>
  <c r="Q85" i="9"/>
  <c r="R85" i="9" s="1"/>
  <c r="Q83" i="9"/>
  <c r="R83" i="9" s="1"/>
  <c r="Q31" i="9"/>
  <c r="R31" i="9" s="1"/>
  <c r="Q28" i="9"/>
  <c r="Q102" i="9"/>
  <c r="R102" i="9" s="1"/>
  <c r="Q81" i="9"/>
  <c r="Q13" i="9"/>
  <c r="R13" i="9" s="1"/>
  <c r="E65" i="3"/>
  <c r="E63" i="3"/>
  <c r="E62" i="3"/>
  <c r="E61" i="3"/>
  <c r="E53" i="3"/>
  <c r="E52" i="3"/>
  <c r="E51" i="3"/>
  <c r="E38" i="3"/>
  <c r="E36" i="3"/>
  <c r="E35" i="3"/>
  <c r="E34" i="3"/>
  <c r="E22" i="3"/>
  <c r="E21" i="3"/>
  <c r="E19" i="3"/>
  <c r="E18" i="3"/>
  <c r="E17" i="3"/>
  <c r="E8" i="3"/>
  <c r="E6" i="3"/>
  <c r="E5" i="3"/>
  <c r="E4" i="3"/>
  <c r="E62" i="2"/>
  <c r="E61" i="2"/>
  <c r="E60" i="2"/>
  <c r="E44" i="2"/>
  <c r="E43" i="2"/>
  <c r="E42" i="2"/>
  <c r="E25" i="2"/>
  <c r="E24" i="2"/>
  <c r="E23" i="2"/>
  <c r="E5" i="2"/>
  <c r="E6" i="2"/>
  <c r="E4" i="2"/>
  <c r="F68" i="3"/>
  <c r="F45" i="3"/>
  <c r="F43" i="3"/>
  <c r="F41" i="3"/>
  <c r="F26" i="3"/>
  <c r="F24" i="3"/>
  <c r="Q68" i="3"/>
  <c r="Q45" i="3"/>
  <c r="Q43" i="3"/>
  <c r="Q58" i="3"/>
  <c r="Q41" i="3"/>
  <c r="Q28" i="3"/>
  <c r="R28" i="3" s="1"/>
  <c r="Q26" i="3"/>
  <c r="R26" i="3" s="1"/>
  <c r="F93" i="2"/>
  <c r="F91" i="2"/>
  <c r="F89" i="2"/>
  <c r="F87" i="2"/>
  <c r="F84" i="2"/>
  <c r="F82" i="2"/>
  <c r="F80" i="2"/>
  <c r="F77" i="2"/>
  <c r="F74" i="2"/>
  <c r="F69" i="2"/>
  <c r="F67" i="2"/>
  <c r="F51" i="2"/>
  <c r="F49" i="2"/>
  <c r="F30" i="2"/>
  <c r="F14" i="2"/>
  <c r="F11" i="2"/>
  <c r="P93" i="2"/>
  <c r="P91" i="2"/>
  <c r="P89" i="2"/>
  <c r="P87" i="2"/>
  <c r="P84" i="2"/>
  <c r="P82" i="2"/>
  <c r="P80" i="2"/>
  <c r="P77" i="2"/>
  <c r="P74" i="2"/>
  <c r="P71" i="2"/>
  <c r="Q93" i="2"/>
  <c r="Q91" i="2"/>
  <c r="Q89" i="2"/>
  <c r="Q87" i="2"/>
  <c r="Q84" i="2"/>
  <c r="Q82" i="2"/>
  <c r="Q80" i="2"/>
  <c r="Q77" i="2"/>
  <c r="Q74" i="2"/>
  <c r="Q69" i="2"/>
  <c r="Q71" i="2"/>
  <c r="Q67" i="2"/>
  <c r="Q11" i="9"/>
  <c r="Q11" i="3"/>
  <c r="R11" i="3" s="1"/>
  <c r="E85" i="1"/>
  <c r="E84" i="1"/>
  <c r="E83" i="1"/>
  <c r="E68" i="1"/>
  <c r="E67" i="1"/>
  <c r="E66" i="1"/>
  <c r="E47" i="1"/>
  <c r="E46" i="1"/>
  <c r="E45" i="1"/>
  <c r="E22" i="1"/>
  <c r="E21" i="1"/>
  <c r="E20" i="1"/>
  <c r="E6" i="1"/>
  <c r="E5" i="1"/>
  <c r="E4" i="1"/>
  <c r="F92" i="1"/>
  <c r="F95" i="1"/>
  <c r="F14" i="1"/>
  <c r="F11" i="1"/>
  <c r="R77" i="2" l="1"/>
  <c r="R74" i="2"/>
  <c r="R109" i="9"/>
  <c r="Q99" i="9" s="1"/>
  <c r="E98" i="9" s="1"/>
  <c r="Q78" i="9"/>
  <c r="E77" i="9" s="1"/>
  <c r="Q8" i="3"/>
  <c r="R80" i="2"/>
  <c r="R84" i="2"/>
  <c r="R11" i="9"/>
  <c r="Q8" i="9" s="1"/>
  <c r="R69" i="2"/>
  <c r="R28" i="9"/>
  <c r="Q8" i="2"/>
  <c r="E7" i="2" s="1"/>
  <c r="R24" i="9"/>
  <c r="R68" i="3"/>
  <c r="R58" i="3"/>
  <c r="R45" i="3"/>
  <c r="R43" i="3"/>
  <c r="R41" i="3"/>
  <c r="Q38" i="3" s="1"/>
  <c r="R93" i="2"/>
  <c r="R91" i="2"/>
  <c r="R89" i="2"/>
  <c r="R87" i="2"/>
  <c r="R82" i="2"/>
  <c r="R71" i="2"/>
  <c r="R67" i="2"/>
  <c r="R35" i="2"/>
  <c r="E56" i="3"/>
  <c r="J66" i="3"/>
  <c r="E66" i="3" s="1"/>
  <c r="Q64" i="2" l="1"/>
  <c r="I41" i="6"/>
  <c r="E7" i="9"/>
  <c r="Q39" i="3"/>
  <c r="E37" i="3"/>
  <c r="Q9" i="3"/>
  <c r="E7" i="3"/>
  <c r="Q27" i="2"/>
  <c r="E26" i="2" s="1"/>
  <c r="I21" i="6"/>
  <c r="J21" i="6" s="1"/>
  <c r="C12" i="6" s="1"/>
  <c r="E69" i="1"/>
  <c r="I20" i="6"/>
  <c r="J20" i="6" s="1"/>
  <c r="C13" i="6" s="1"/>
  <c r="E48" i="1"/>
  <c r="I19" i="6"/>
  <c r="E23" i="1"/>
  <c r="Q55" i="3"/>
  <c r="I36" i="6" s="1"/>
  <c r="Q65" i="3"/>
  <c r="Q21" i="9"/>
  <c r="E20" i="9" s="1"/>
  <c r="I18" i="6"/>
  <c r="I26" i="6"/>
  <c r="I45" i="6"/>
  <c r="I46" i="6"/>
  <c r="I28" i="6"/>
  <c r="E86" i="1"/>
  <c r="Q24" i="3"/>
  <c r="R24" i="3" s="1"/>
  <c r="Q21" i="3" s="1"/>
  <c r="Q66" i="3" l="1"/>
  <c r="E64" i="3"/>
  <c r="Q56" i="3"/>
  <c r="E54" i="3"/>
  <c r="Q22" i="3"/>
  <c r="E20" i="3"/>
  <c r="I29" i="6"/>
  <c r="E63" i="2"/>
  <c r="I22" i="6"/>
  <c r="I42" i="6"/>
  <c r="I35" i="6"/>
  <c r="I44" i="6"/>
  <c r="J44" i="6" s="1"/>
  <c r="C11" i="6" s="1"/>
  <c r="I37" i="6"/>
  <c r="I34" i="6"/>
  <c r="I33" i="6"/>
  <c r="I27" i="6"/>
  <c r="J8" i="9"/>
  <c r="Q9" i="9" s="1"/>
  <c r="E8" i="9" l="1"/>
  <c r="G36" i="6"/>
  <c r="H37" i="6"/>
  <c r="G41" i="6"/>
  <c r="J99" i="9"/>
  <c r="J78" i="9"/>
  <c r="Q79" i="9" s="1"/>
  <c r="J59" i="9"/>
  <c r="Q60" i="9" s="1"/>
  <c r="J21" i="9"/>
  <c r="Q22" i="9" s="1"/>
  <c r="G34" i="6"/>
  <c r="J46" i="2"/>
  <c r="Q47" i="2" s="1"/>
  <c r="J27" i="2"/>
  <c r="Q28" i="2" s="1"/>
  <c r="J87" i="1"/>
  <c r="Q100" i="9" l="1"/>
  <c r="E46" i="2"/>
  <c r="G42" i="6"/>
  <c r="E21" i="9"/>
  <c r="G44" i="6"/>
  <c r="E59" i="9"/>
  <c r="E64" i="2"/>
  <c r="Q65" i="2"/>
  <c r="E87" i="1"/>
  <c r="G46" i="6"/>
  <c r="E99" i="9"/>
  <c r="J79" i="9"/>
  <c r="E78" i="9"/>
  <c r="E27" i="2"/>
  <c r="J28" i="2"/>
  <c r="E28" i="2" s="1"/>
  <c r="G27" i="6"/>
  <c r="J100" i="9"/>
  <c r="G45" i="6"/>
  <c r="G37" i="6"/>
  <c r="J9" i="9"/>
  <c r="J22" i="9"/>
  <c r="J60" i="9"/>
  <c r="H44" i="6" l="1"/>
  <c r="E60" i="9"/>
  <c r="H42" i="6"/>
  <c r="E22" i="9"/>
  <c r="H46" i="6"/>
  <c r="E100" i="9"/>
  <c r="H45" i="6"/>
  <c r="E79" i="9"/>
  <c r="H41" i="6"/>
  <c r="E9" i="9"/>
  <c r="H34" i="6"/>
  <c r="H36" i="6"/>
  <c r="J39" i="3" l="1"/>
  <c r="G35" i="6"/>
  <c r="J24" i="1"/>
  <c r="E24" i="1" l="1"/>
  <c r="H35" i="6"/>
  <c r="E39" i="3"/>
  <c r="E70" i="1"/>
  <c r="J9" i="3"/>
  <c r="J65" i="2"/>
  <c r="E65" i="2" s="1"/>
  <c r="H33" i="6" l="1"/>
  <c r="E9" i="3"/>
  <c r="J49" i="1" l="1"/>
  <c r="G29" i="6"/>
  <c r="H29" i="6"/>
  <c r="H27" i="6"/>
  <c r="J8" i="2"/>
  <c r="J8" i="1"/>
  <c r="E8" i="1" l="1"/>
  <c r="E8" i="2"/>
  <c r="Q9" i="2"/>
  <c r="E49" i="1"/>
  <c r="G21" i="6"/>
  <c r="G22" i="6"/>
  <c r="J88" i="1"/>
  <c r="E88" i="1" s="1"/>
  <c r="J47" i="2"/>
  <c r="G28" i="6"/>
  <c r="G19" i="6"/>
  <c r="J25" i="1"/>
  <c r="G20" i="6"/>
  <c r="J50" i="1"/>
  <c r="G26" i="6"/>
  <c r="J9" i="2"/>
  <c r="G18" i="6"/>
  <c r="J9" i="1"/>
  <c r="H19" i="6" l="1"/>
  <c r="E25" i="1"/>
  <c r="H26" i="6"/>
  <c r="E9" i="2"/>
  <c r="H18" i="6"/>
  <c r="E9" i="1"/>
  <c r="H28" i="6"/>
  <c r="E47" i="2"/>
  <c r="H20" i="6"/>
  <c r="E50" i="1"/>
  <c r="H21" i="6"/>
  <c r="E71" i="1"/>
  <c r="H22" i="6"/>
  <c r="E11" i="6" l="1"/>
</calcChain>
</file>

<file path=xl/sharedStrings.xml><?xml version="1.0" encoding="utf-8"?>
<sst xmlns="http://schemas.openxmlformats.org/spreadsheetml/2006/main" count="1401" uniqueCount="359">
  <si>
    <t>Scoring hierarchy</t>
  </si>
  <si>
    <t>A</t>
  </si>
  <si>
    <t>Each 'module' is weighted equally - each has to be 'passed' - this means themes are not weighted against each other</t>
  </si>
  <si>
    <t>B</t>
  </si>
  <si>
    <t>Within each module, there are questions and these can be weighted if required</t>
  </si>
  <si>
    <t>C</t>
  </si>
  <si>
    <t>Each question then has scoring</t>
  </si>
  <si>
    <t>Module tables</t>
  </si>
  <si>
    <t>Theme</t>
  </si>
  <si>
    <t>Level</t>
  </si>
  <si>
    <t>Scope</t>
  </si>
  <si>
    <t xml:space="preserve">Relevance </t>
  </si>
  <si>
    <t>Questions</t>
  </si>
  <si>
    <t>Max score</t>
  </si>
  <si>
    <t>Pass score</t>
  </si>
  <si>
    <t>GHG emissions</t>
  </si>
  <si>
    <t>Org</t>
  </si>
  <si>
    <t>All organisations</t>
  </si>
  <si>
    <t xml:space="preserve">All products </t>
  </si>
  <si>
    <t>Resource depletion</t>
  </si>
  <si>
    <t>Manuf</t>
  </si>
  <si>
    <t>All products</t>
  </si>
  <si>
    <t>Chemicals and toxic impact</t>
  </si>
  <si>
    <t>Product</t>
  </si>
  <si>
    <t xml:space="preserve">Product </t>
  </si>
  <si>
    <t>Notes</t>
  </si>
  <si>
    <t>GHG EMISSIONS</t>
  </si>
  <si>
    <t>GHG</t>
  </si>
  <si>
    <t>SPIH level</t>
  </si>
  <si>
    <t>Organisation</t>
  </si>
  <si>
    <t>Points</t>
  </si>
  <si>
    <t>Maximum score</t>
  </si>
  <si>
    <t>Module pass criteria</t>
  </si>
  <si>
    <t>SPIH level </t>
  </si>
  <si>
    <t>Question</t>
  </si>
  <si>
    <t>Q Weighting (100%)</t>
  </si>
  <si>
    <t>Criteria / response</t>
  </si>
  <si>
    <t>Relative Score for each question </t>
  </si>
  <si>
    <t>Require follow on  </t>
  </si>
  <si>
    <t>Required evidence</t>
  </si>
  <si>
    <t>Comments</t>
  </si>
  <si>
    <t>Do you measure your Scope 1 &amp; 2 GHG footprint?</t>
  </si>
  <si>
    <t>No</t>
  </si>
  <si>
    <t>N/A</t>
  </si>
  <si>
    <t>Yes, following a recognised methodology [from list]</t>
  </si>
  <si>
    <t>Yes – require link/document</t>
  </si>
  <si>
    <t>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t>
  </si>
  <si>
    <t>Yes, following another methodology</t>
  </si>
  <si>
    <t>Link / document evidencing that company reports to a different standard that meets minimum criteria (including Scope 1 and 2 and using recent data)</t>
  </si>
  <si>
    <t>Reporting</t>
  </si>
  <si>
    <t>Do you report your GHG footprint?</t>
  </si>
  <si>
    <t>The results are published internally</t>
  </si>
  <si>
    <t>Yes – by what date</t>
  </si>
  <si>
    <t>Published results</t>
  </si>
  <si>
    <t>They are provided on request</t>
  </si>
  <si>
    <t>Yes – attachment</t>
  </si>
  <si>
    <t>Yes, they are published on our website</t>
  </si>
  <si>
    <t>Yes – link</t>
  </si>
  <si>
    <t xml:space="preserve">Link to published report </t>
  </si>
  <si>
    <t>Criteria/response</t>
  </si>
  <si>
    <t>Require follow on</t>
  </si>
  <si>
    <t>Laws and regulations</t>
  </si>
  <si>
    <t>Are there any national laws or regulations which you have to follow related to GHGs?</t>
  </si>
  <si>
    <t>Yes, there are legally binding GHG targets which have implications for the organisation</t>
  </si>
  <si>
    <t xml:space="preserve">Free text box </t>
  </si>
  <si>
    <t>Yes, there are legally binding net zero GHG targets which have implications for the organisation</t>
  </si>
  <si>
    <t>Policy</t>
  </si>
  <si>
    <t>Does your company have a policy or plan which addresses GHG emissions reduction?</t>
  </si>
  <si>
    <t>No, but currently developing one</t>
  </si>
  <si>
    <t xml:space="preserve">Policy document </t>
  </si>
  <si>
    <t>Yes, as part of a broader policy or plan</t>
  </si>
  <si>
    <t>Yes, a specific policy or plan</t>
  </si>
  <si>
    <t>Governance</t>
  </si>
  <si>
    <t>Do you have a person responsible for GHG-related matters?</t>
  </si>
  <si>
    <t>Yes, at the operational level</t>
  </si>
  <si>
    <t>Yes, at the operational level and the senior/board level</t>
  </si>
  <si>
    <t>Targets</t>
  </si>
  <si>
    <t>Do you have a carbon reduction plan in place for your Scope 1 and 2 emissions?</t>
  </si>
  <si>
    <t>Yes, applicable for the next 5 years or less</t>
  </si>
  <si>
    <t>Carbon reduction plan for at least Scope 1 and 2 for next &lt;5 years</t>
  </si>
  <si>
    <t>Yes, applicable beyond the next 5 years</t>
  </si>
  <si>
    <t>Carbon reduction plan for at least Scope 1 and 2 for next &gt;5 years</t>
  </si>
  <si>
    <t>Have you published your targets and reduction plan?</t>
  </si>
  <si>
    <t>Only internally</t>
  </si>
  <si>
    <t>Link to published targets and reduction plan</t>
  </si>
  <si>
    <t>Scope 3</t>
  </si>
  <si>
    <t>Does your company measure and report on Scope 3 emissions?</t>
  </si>
  <si>
    <t>Yes, but only business travel</t>
  </si>
  <si>
    <t>Scope 3 emissions report</t>
  </si>
  <si>
    <t>Disclosure</t>
  </si>
  <si>
    <t>Do you report to a voluntary GHG reporting mechanism?</t>
  </si>
  <si>
    <t>Yes</t>
  </si>
  <si>
    <t>List acceptable schemes</t>
  </si>
  <si>
    <t>GHG specific
• CDP (formerly Carbon Disclosure Project) – primarily focused on GHG issues, but also has separate water and forestry standards. Covers the governance, risk, quantification, target setting and mitigation aspects of a company’s approach. CDP review the company submissions and provide a score in return.
• CO2 Procurement Ladder – a Dutch initiative which provides a similar approach to CDP but provides more in the way of guidance to the user too. Also involves a certification process
• Science-based Targets Initiative (SBTi) – an international effort to move companies towards a science-based emissions reduction pathway. Although focused on targets, the scheme includes a rigorous review of GHG data and approach in order to be verified by the scheme. Less emphasis on governance overall compared to the above standards
• Carbon Trust standards – a UK originated scheme with some global reach, this contains an assessment criterion which includes the approach to footprint measurement, approach to governance and the achievement of carbon reductions. To maintain the standard, continual reductions must be demonstrated.
• Certified Carbon Neutral – a scheme which focused on transitioning companies towards net zero, and focusing on themes of measurements, target setting, reductions and communication/disclosure
Broader/ESG focus
Global Reporting Institute (GRI) standards, which provides a suite of reporting standards covering the ESG agenda comprising of core and comprehensive requirements. Globally recognised scheme used by many companies.
• BCorp certification, which has a strong ethical focus, but also includes sections on how GHG emissions are reported, managed and disclosed.
• Cradle-to-cradle (a product standard which includes some elements of company approach)
• Various other schemes such as Ecovadis, BITC Corporate Responsibility Index, which have similar characteristics to those above
• Investor information
• Dow Jones Sustainability Index and FTSE4Good are examples participatory schemes focused on providing information to investor primarily. It contains and covers themes similar to the other standards listed here, but the main difference is that performance is monitored continually (typically for ethical and social issues). Strong theme of corporate governance.</t>
  </si>
  <si>
    <t>Do you have a carbon reduction target in place for your Scope 3?</t>
  </si>
  <si>
    <t>Part of scope 3</t>
  </si>
  <si>
    <t xml:space="preserve">Evidence of target </t>
  </si>
  <si>
    <t>All of scope 3</t>
  </si>
  <si>
    <t>Have you adopted science-based targets (in line with the Paris Agreement) for your organisation?</t>
  </si>
  <si>
    <t>Yes, covering scope 1 and 2 emissions</t>
  </si>
  <si>
    <t>Evidence of SBT target</t>
  </si>
  <si>
    <t>Yes, covering scope 1, 2 and 3 emissions</t>
  </si>
  <si>
    <t xml:space="preserve">Scope 3 </t>
  </si>
  <si>
    <t>Do you measure the emissions from your product supply chain?</t>
  </si>
  <si>
    <t>Do you manage the emissions from your product supply chain?</t>
  </si>
  <si>
    <t xml:space="preserve">Evidence of targets </t>
  </si>
  <si>
    <t>Product certification</t>
  </si>
  <si>
    <t>Do you have a detailed understanding of your product's carbon footprint?</t>
  </si>
  <si>
    <t>Yes, undertaken an LCA of product</t>
  </si>
  <si>
    <t>Have you achieved product-level certification?</t>
  </si>
  <si>
    <t>Yes, produced an EPD or similar third-party reviewed product declaration</t>
  </si>
  <si>
    <t>Evidence of EPD/Declaration</t>
  </si>
  <si>
    <t>Yes, achieved a recognised standard for product [from a selected list relevant to GHG]</t>
  </si>
  <si>
    <t>Evidence of achieving standard</t>
  </si>
  <si>
    <t xml:space="preserve">Supply chain </t>
  </si>
  <si>
    <t>Do you collect data from the supply chain on emissions that you use to infrom decision making?</t>
  </si>
  <si>
    <t xml:space="preserve">No </t>
  </si>
  <si>
    <t>Yes - form/email that it is requested</t>
  </si>
  <si>
    <t>RESOURCE DEPLETION</t>
  </si>
  <si>
    <t>Resources</t>
  </si>
  <si>
    <t>Scope </t>
  </si>
  <si>
    <t>Module pass criteria </t>
  </si>
  <si>
    <t>Yes, there are ambitious legally binding GHG targets which have implications for the organisation</t>
  </si>
  <si>
    <t>Do you have environmental policies or plans in place which address key resource efficiency aspects relevant to your business?</t>
  </si>
  <si>
    <t>Environmental Policies/Plans</t>
  </si>
  <si>
    <t>Do you have a person responsible for key resource depletion aspects relevant to your business?</t>
  </si>
  <si>
    <t>Do you have an environmental management system in place?</t>
  </si>
  <si>
    <t xml:space="preserve">Yes, in compliance with ISO14001 </t>
  </si>
  <si>
    <t>Certificate of compliance</t>
  </si>
  <si>
    <t>Yes, following another standard</t>
  </si>
  <si>
    <t xml:space="preserve">Monitoring </t>
  </si>
  <si>
    <t>Do you monitor resource use at an organisational level (water, energy, etc)?</t>
  </si>
  <si>
    <t xml:space="preserve">Yes- please specify </t>
  </si>
  <si>
    <t xml:space="preserve">Evidence of monitoring </t>
  </si>
  <si>
    <t>Strategy</t>
  </si>
  <si>
    <t xml:space="preserve">Do you have a plan which addresses the key relevant aspects of environmental impacts/resource efficiency relevant to your business and tracks progress against its actions? </t>
  </si>
  <si>
    <t>Yes, tracking progress using key criteria from ISO14001 and GRI</t>
  </si>
  <si>
    <t xml:space="preserve">Strategy document </t>
  </si>
  <si>
    <t>Yes,  tracking progress using other criteria</t>
  </si>
  <si>
    <t>Innovation</t>
  </si>
  <si>
    <t>What improvements have you made in your environmental performance or reseource consumption in the last two years?</t>
  </si>
  <si>
    <t xml:space="preserve">Free text </t>
  </si>
  <si>
    <t>Third party review</t>
  </si>
  <si>
    <t>Has your environmental management system been independently reviewed?</t>
  </si>
  <si>
    <t>Yes, our environmental management system is independently reviewed</t>
  </si>
  <si>
    <t>Third party verification certificate</t>
  </si>
  <si>
    <t>Supplier review</t>
  </si>
  <si>
    <t>Do you monitor the environmental performance of your suppliers?</t>
  </si>
  <si>
    <t>Yes, we actively monitor the environmental performance of our suppliers (% of suppliers with their own Environmental Policy)</t>
  </si>
  <si>
    <t xml:space="preserve">(Evidence of monitoring) suppliers' performance </t>
  </si>
  <si>
    <t>Do you report to a voluntary scheme to disclose your environmental performance?</t>
  </si>
  <si>
    <t>Yes, we report to a recognised voluntary scheme</t>
  </si>
  <si>
    <t xml:space="preserve">Link to CDP Water security score / report 
Link to GRI Reporting standards score / report </t>
  </si>
  <si>
    <t>Yes, we report to another voluntary scheme</t>
  </si>
  <si>
    <t>Link to other score/report</t>
  </si>
  <si>
    <t>Manufacturing</t>
  </si>
  <si>
    <t>Recycled content of  product</t>
  </si>
  <si>
    <t>Evidence of the levels of recycled content</t>
  </si>
  <si>
    <t>Are major components of the product recyclable?</t>
  </si>
  <si>
    <t>Waste and circular economy</t>
  </si>
  <si>
    <t>Does the manufacturer operate a take-back programme?</t>
  </si>
  <si>
    <t>Details of programme and agreement</t>
  </si>
  <si>
    <t>Water use in manufacturing</t>
  </si>
  <si>
    <t>Do you undertake wastewater management and monitoring?</t>
  </si>
  <si>
    <t>Yes, we assess water quality monitoring data (e.g. PNECs)</t>
  </si>
  <si>
    <t>Yes, we assess other data</t>
  </si>
  <si>
    <t>Energy use in manufacturing</t>
  </si>
  <si>
    <t>Have you calculated the % use of renewable energy in final manufacturing stage?</t>
  </si>
  <si>
    <t>Yes, each product has &lt;50% renewable energy used in final manufacturing stage</t>
  </si>
  <si>
    <t>Evidence of renewable energy purchasing and use in manufacturing process</t>
  </si>
  <si>
    <t>Yes, each product has ≥50 and &lt;100% renewable energy used in final manufacturing stage</t>
  </si>
  <si>
    <t>Are your procedures in line with ISO5001 or similar energy management approach?</t>
  </si>
  <si>
    <t>Yes, in line with ISO5001</t>
  </si>
  <si>
    <t>Yes, in line with another energy management approach</t>
  </si>
  <si>
    <t>Evidence of alternative EMS</t>
  </si>
  <si>
    <t>Have you quantified water use at final manufacturing stage?</t>
  </si>
  <si>
    <t>Evidence of calculation</t>
  </si>
  <si>
    <t>Do you use any water conservation technologies?</t>
  </si>
  <si>
    <t>Evidence of technologies/measures</t>
  </si>
  <si>
    <t>Packaging</t>
  </si>
  <si>
    <t>Have you calculated the recycled content of the product packaging?</t>
  </si>
  <si>
    <t>Yes, each product has &lt;50% recycled packaging content</t>
  </si>
  <si>
    <t>Evidence of the recycled packaging content</t>
  </si>
  <si>
    <t>Yes, each product has ≥50 and &lt;100% recycled packaging content</t>
  </si>
  <si>
    <t>Is the product packaged without PVC and polystyrene?</t>
  </si>
  <si>
    <t>Transport</t>
  </si>
  <si>
    <t>Do you have a mitigation strategy in place to minimise the impact of product distribution?</t>
  </si>
  <si>
    <t xml:space="preserve">Link to strategy </t>
  </si>
  <si>
    <t>Land use</t>
  </si>
  <si>
    <t>Have you assessed the risks associated with sourcing the main raw materials in your products from potentially vulnerable ecosystems?</t>
  </si>
  <si>
    <t>Link to risk review</t>
  </si>
  <si>
    <t>Air pollution</t>
  </si>
  <si>
    <t>Do you quantify the release of harmful pollutants such as sulfur dioxide (SO2), nitrogen oxides (NOx), particulate matter (PM), ammonia (NH3) carbon monoxide (CO) and volatile organic compounds (VOCs)?</t>
  </si>
  <si>
    <t>CHEMICALS AND TOXIC IMPACT</t>
  </si>
  <si>
    <t> </t>
  </si>
  <si>
    <t>Pass/fail</t>
  </si>
  <si>
    <t>Pass / fail</t>
  </si>
  <si>
    <t>Labour standards</t>
  </si>
  <si>
    <t>Has the country of production ratified all ILO core labour standards?</t>
  </si>
  <si>
    <t xml:space="preserve">Require higher score in subsequent stages </t>
  </si>
  <si>
    <t>Is the country and product on the US Department of Labor – List of Goods - Forced or child labour?</t>
  </si>
  <si>
    <t xml:space="preserve">Require specific audit demonstrating compliance </t>
  </si>
  <si>
    <t>Clear audit findings demonstrating no forced or child labour</t>
  </si>
  <si>
    <t>Auditing</t>
  </si>
  <si>
    <t>Has your production been subjected to a labour audit in the last 2 years?</t>
  </si>
  <si>
    <t xml:space="preserve">Accepted audits include: Pharmaceutical Supply Chain Initiative, Eti base code, Smeta, SA 8000, or equivalent </t>
  </si>
  <si>
    <t>No, audit is planned in next 2 months</t>
  </si>
  <si>
    <t>Yes, partial audit</t>
  </si>
  <si>
    <t>Substantial non-compliances</t>
  </si>
  <si>
    <t>No non-compliances</t>
  </si>
  <si>
    <t>No action plan</t>
  </si>
  <si>
    <t>Developing action plan</t>
  </si>
  <si>
    <t>Published action plan, not implemented</t>
  </si>
  <si>
    <t>yes - attachment</t>
  </si>
  <si>
    <t>Implemented action plan</t>
  </si>
  <si>
    <t xml:space="preserve">Organisation </t>
  </si>
  <si>
    <t xml:space="preserve">Policy </t>
  </si>
  <si>
    <t>Do you have a policy on supply chain labour rights and direct HR practices?</t>
  </si>
  <si>
    <t>Capacity / management system</t>
  </si>
  <si>
    <t>Is there an HR management function in place for direct employees and contractors?</t>
  </si>
  <si>
    <t>Yes, but only functional for payroll and documentation issues</t>
  </si>
  <si>
    <t>Yes, with strategic inputs</t>
  </si>
  <si>
    <t>Supply chain information</t>
  </si>
  <si>
    <t xml:space="preserve">Some elements present </t>
  </si>
  <si>
    <t>Yes – require more evidence</t>
  </si>
  <si>
    <t xml:space="preserve">Yes, as part of a broader risk assessment process </t>
  </si>
  <si>
    <t>Yes - require more evidence</t>
  </si>
  <si>
    <t>Plan and outcomes</t>
  </si>
  <si>
    <t xml:space="preserve">Yes, a specific labour standards approach </t>
  </si>
  <si>
    <t>Labour standards plan</t>
  </si>
  <si>
    <t>Yes, in place and communicated</t>
  </si>
  <si>
    <t>Yes - attachment</t>
  </si>
  <si>
    <t>Gender</t>
  </si>
  <si>
    <t>Gender and diversity</t>
  </si>
  <si>
    <t>Statistics showing outcomes</t>
  </si>
  <si>
    <t>What was the outcome of the audit?</t>
  </si>
  <si>
    <t>What is your response to the audit?</t>
  </si>
  <si>
    <t>Is there a labour standards policy, aligned with national / international standards, in place for your company and is it communicated widely?</t>
  </si>
  <si>
    <t>Are social / labour audit reports available?</t>
  </si>
  <si>
    <t>Is there a labour / human rights policy in place for the company, in addition to plus contractors, subcontractors etc.?</t>
  </si>
  <si>
    <t>Do you have an anti-corruption policy in place for your company plus contractors, subcontractors etc.?</t>
  </si>
  <si>
    <t>Are certification schemes used for sourcing of relevant high-risk materials?</t>
  </si>
  <si>
    <t>Is your company involved in collaborative social initiatives in relation to the supply chain?</t>
  </si>
  <si>
    <t>Does your company demonstrate women ownership or leadership?</t>
  </si>
  <si>
    <t xml:space="preserve">On this tab, the modules within the GHG emissions theme are presented. For this thematic area, the modules relate to organisation and product. Each table represents a module with questions that need to be answered.  The weight of each question and the points associated with different answers are also demonstated. </t>
  </si>
  <si>
    <t xml:space="preserve">On this tab, the modules within the resource depletion theme are presented. For this thematic area, the modules relate to organisation and product, in addition to one module related to manufacturing. Each table represents a module with questions that need to be answered.  The weight of each question and the points associated with different answers are also demonstated. </t>
  </si>
  <si>
    <t>Score calculations</t>
  </si>
  <si>
    <t>Score achieved</t>
  </si>
  <si>
    <t>Score percent</t>
  </si>
  <si>
    <t>Score weighting</t>
  </si>
  <si>
    <t>Status</t>
  </si>
  <si>
    <t>Level 1</t>
  </si>
  <si>
    <t>Level 2</t>
  </si>
  <si>
    <t>Level 3</t>
  </si>
  <si>
    <t>Supplier Response</t>
  </si>
  <si>
    <t>Level achieved</t>
  </si>
  <si>
    <t>Scoring section</t>
  </si>
  <si>
    <t xml:space="preserve">Evidence of ISO5001 certification </t>
  </si>
  <si>
    <t>Yes, full audit</t>
  </si>
  <si>
    <t xml:space="preserve">Minor non-compliances </t>
  </si>
  <si>
    <t>Action plan available for review</t>
  </si>
  <si>
    <t xml:space="preserve">Date for publication </t>
  </si>
  <si>
    <t>Copy of Policy</t>
  </si>
  <si>
    <t xml:space="preserve">Copy of audit </t>
  </si>
  <si>
    <t>Evidence of mapping</t>
  </si>
  <si>
    <t>Copy of policy</t>
  </si>
  <si>
    <t>Statistics demonstrating gender proportions in leadership or supplier ownership</t>
  </si>
  <si>
    <t>Summary / case study of collaborattion</t>
  </si>
  <si>
    <t>Examples of certification</t>
  </si>
  <si>
    <t>Overview of mapping</t>
  </si>
  <si>
    <t>Copy of policy or plan</t>
  </si>
  <si>
    <t>Copy of section from policy</t>
  </si>
  <si>
    <t xml:space="preserve">Detail the position of the person </t>
  </si>
  <si>
    <t>Evidence of request for audit in past 2 months</t>
  </si>
  <si>
    <t xml:space="preserve">Description of data collected </t>
  </si>
  <si>
    <t>For information - full detail of scoring and responses</t>
  </si>
  <si>
    <t>Toxic Impact: Pharmaceuticals</t>
  </si>
  <si>
    <t>Solvents used in manufacturing active pharmaceutical ingredients (APIs)</t>
  </si>
  <si>
    <t>Do you use any of the following hazardous or highly hazardous solvents in the production process of any APIs: Diisopropyl ether; 1,4-dioxane; Dimethyl ether (DME); Pentane; Hexane; Dimethylformamide (DMF); Dimethylacetamide (DMAc); N-Methyl-2-pyrrolidone (NMP); Methoxy-ethanol, Triethylamine (TEA), Diethyl ether, Benzene, Chloroform, Carbon tetraschloride (CCl4), 1,2-dichloroethane (DCE), Nitromethane?</t>
  </si>
  <si>
    <t>Yes - require link/document</t>
  </si>
  <si>
    <t>Link / document / policy evidencing that products do not contain listed hazardous substances</t>
  </si>
  <si>
    <t>Yes, for &lt;25% of APIs produced</t>
  </si>
  <si>
    <t>Yes, for ≥25% and &lt;50% of APIs produced</t>
  </si>
  <si>
    <t>Yes, for ≥50% of APIs produced</t>
  </si>
  <si>
    <t>Pharmaceuticals</t>
  </si>
  <si>
    <t>Solvents &amp; Reagents used in manufacturing active pharmaceutical ingredients (APIs)</t>
  </si>
  <si>
    <t>Do you manufacture APIs that use only "Recommended" solvents listed in the Solvent Selection Guide (or equivalent green chemistry solvent selection guide)?</t>
  </si>
  <si>
    <t>Do you use the Green Reagant Guide (or equivalent green chemistry reagent selection guide) to inform your selection of reagants in the manufacture of APIs ?</t>
  </si>
  <si>
    <t>Do you measure Process Mass Intensity (PMI) for APIs produced?</t>
  </si>
  <si>
    <t>Yes, for &lt;70% of APIs produced</t>
  </si>
  <si>
    <t>Yes, for ≥70% and &lt;90% of APIs produced</t>
  </si>
  <si>
    <t>Yes, for ≥90% of APIs produced</t>
  </si>
  <si>
    <t>Do you set goals to reduce Process Mass Intensity (PMI)?</t>
  </si>
  <si>
    <t>Link / document / policy</t>
  </si>
  <si>
    <t>Do you set goals to reduce hazardous and/or highly hazardous solvents used to produce APIs?</t>
  </si>
  <si>
    <t>Do you measure progress to the goals?</t>
  </si>
  <si>
    <t>Do you publicly disclose goals, progress to goals, PMI, annual solvent use, and solvents restricted from use in manufacturing?</t>
  </si>
  <si>
    <t>Persistent, Bioaccumulative, and Toxic (PBT) substances</t>
  </si>
  <si>
    <t>Have you have evaluated your product for its environmental attributes, including persistence, bioaccumulation, toxicity, and environmental risk?</t>
  </si>
  <si>
    <t>For the data required see https://old.upphandlingsmyndigheten.se/en/sustainable-public-procurement/sustainable-procurement-criteria/nursing-and-care/medicinal-products/medicinal-products/available-environmental-information-for-medicinal-products/#avancerat</t>
  </si>
  <si>
    <t>Do you provide environmental information on the product, including its persistence, bioaccumulation, toxicity, and environmental risk and make it publicly available?</t>
  </si>
  <si>
    <t>Theme </t>
  </si>
  <si>
    <t>Gender impact</t>
  </si>
  <si>
    <t>Have you carried out a gender impact analysis in relation to the product use?</t>
  </si>
  <si>
    <t>Privacy</t>
  </si>
  <si>
    <t>Have you carried out a privacy assessment in relation to patient or testing data in relation to the product?</t>
  </si>
  <si>
    <t>Yes, as part of a broader approach or plan</t>
  </si>
  <si>
    <t>Gender impact section for review</t>
  </si>
  <si>
    <t>Yes, a specific analysis or gender plan</t>
  </si>
  <si>
    <t>Gender impact analysis</t>
  </si>
  <si>
    <t>Yes, but only for specific countries</t>
  </si>
  <si>
    <t>Yes, global</t>
  </si>
  <si>
    <t>Date for assessment</t>
  </si>
  <si>
    <t xml:space="preserve">Assessment </t>
  </si>
  <si>
    <t>Link / document / policy evidencing use of the Solvent Selection Guide (https://www.acs.org/content/acs/en/greenchemistry/research-innovation/tools-for-green-chemistry/solvent-selection-tool.html)</t>
  </si>
  <si>
    <t>Link / document / policy evidencing use of the Reagant Selection Guide (https://reagents.acsgcipr.org/)</t>
  </si>
  <si>
    <t>Link / document / policy evidencing PMI measurements (https://www.acsgcipr.org/tools-for-innovation-in-chemistry/)</t>
  </si>
  <si>
    <t>Your footprint should include that associated with the relevant product you are supplying</t>
  </si>
  <si>
    <t xml:space="preserve">Score achieved </t>
  </si>
  <si>
    <t>Yes, including business travel, upstream emissions and downstream emissions (including logistics)</t>
  </si>
  <si>
    <t>Evidence of calculations for Scope 3</t>
  </si>
  <si>
    <t>Evidence of calculations for Scope 3 emissions</t>
  </si>
  <si>
    <t>LCA assessment report or claim</t>
  </si>
  <si>
    <t>Yes - explanation</t>
  </si>
  <si>
    <t>Please confirm that is issue is not relevant to you</t>
  </si>
  <si>
    <t xml:space="preserve">A summary of the audit is acceptable evidence. Accepted audits include: Pharmaceutical Supply Chain Initiative, Eti base code, Smeta, SA 8000, or equivalent </t>
  </si>
  <si>
    <t>Description of that function's remit/responsibility for supply chain issues</t>
  </si>
  <si>
    <t>Is there a department/function(s) in your business that is responsible for supply chain labour standards?</t>
  </si>
  <si>
    <t>Yes, including business travel and upstream emissions (including logistics)</t>
  </si>
  <si>
    <t>Evidence of target, and explanation of which parts of scope 3 it applies to</t>
  </si>
  <si>
    <t>Is the supply chain mapped to Tier 1 (i.e. those with which you have direct contracts)?</t>
  </si>
  <si>
    <t>Are supply chains mapped beyond Tier 1 (i.e. understanding who your supplier uses in their supply chain)?</t>
  </si>
  <si>
    <r>
      <t>Theme</t>
    </r>
    <r>
      <rPr>
        <b/>
        <sz val="12"/>
        <color rgb="FF000000"/>
        <rFont val="Montserrat"/>
      </rPr>
      <t> </t>
    </r>
  </si>
  <si>
    <t>Does your company incorporate measurable diversity and inclusivity processes and goals into recruitment, training, remuneration, performance evaluation, and other structures (women, disability, migrants etc).?</t>
  </si>
  <si>
    <t>The Sustainable Procurement Index for Health</t>
  </si>
  <si>
    <t>About the SPIH</t>
  </si>
  <si>
    <t>The SPIH provides a consistent and transparent way for assessing the key sustainability credentials of a supplier. The SPIH consists of a set of questions and a scoring approach across for key themes which can be used when sourcing or managing suppliers. The SPIH is published by UNDP and SPHS as part of its Sustainable Health in Procurement Project.</t>
  </si>
  <si>
    <t>Futher information is provided in the User Guide for the SPIH, and it is strongly recommended that you read the guide before completing the SPIH.</t>
  </si>
  <si>
    <t>How to complete the SPIH</t>
  </si>
  <si>
    <r>
      <t xml:space="preserve">Suppliers should complete the four Theme tabs, completing the </t>
    </r>
    <r>
      <rPr>
        <sz val="11"/>
        <color rgb="FF92D050"/>
        <rFont val="Montserrat"/>
      </rPr>
      <t>green</t>
    </r>
    <r>
      <rPr>
        <sz val="10"/>
        <color theme="0"/>
        <rFont val="Montserrat"/>
      </rPr>
      <t xml:space="preserve"> cells. Once complete, the score will be presented on the SPIH scoring worksheet.</t>
    </r>
  </si>
  <si>
    <t>SPIH Scoring</t>
  </si>
  <si>
    <t>* The pass mark for each module is fixed at 50%</t>
  </si>
  <si>
    <r>
      <t xml:space="preserve">Please complete the </t>
    </r>
    <r>
      <rPr>
        <b/>
        <sz val="20"/>
        <color rgb="FF92D050"/>
        <rFont val="Montserrat"/>
      </rPr>
      <t>GREEN</t>
    </r>
    <r>
      <rPr>
        <sz val="20"/>
        <color theme="1"/>
        <rFont val="Montserrat"/>
      </rPr>
      <t xml:space="preserve"> cells</t>
    </r>
  </si>
  <si>
    <t xml:space="preserve">Draft Policy document </t>
  </si>
  <si>
    <t>Detail the position of the person</t>
  </si>
  <si>
    <t>Yes, we require our Tier 1 suppliers to: have a policy, to have a carbon target</t>
  </si>
  <si>
    <t>Yes, tracking progress using other criteria</t>
  </si>
  <si>
    <t>Action plan available for review, including progress against metrics</t>
  </si>
  <si>
    <t>Evidence of packaging content</t>
  </si>
  <si>
    <t>Are there any national laws or regulations which you have to follow related to resource efficiency?</t>
  </si>
  <si>
    <t>Gender, human and labour rights</t>
  </si>
  <si>
    <t>GENDER, HUMAN &amp; LABOUR RIGHTS</t>
  </si>
  <si>
    <t>Gender, human and labour rights: Pharmaceuticals</t>
  </si>
  <si>
    <t xml:space="preserve">On this tab, the modules within the gender, human and labour rights theme are presented. For this thematic area, the modules relate to organisation and product. Each table represents a module with questions that need to be answered.  Some questions relate to pharmaceuticals and therefore may not be relevant to all users. The weight of each question and the points associated with different answers are also demonstated. </t>
  </si>
  <si>
    <r>
      <t xml:space="preserve">This Tool contains the full Sustainable Procurement Index for Health (SPIH). It contains five worksheets in total, including a summary scoring tab followed by four thematic tabs which are made up of modules and criteria, where users of the tool should input responses.
</t>
    </r>
    <r>
      <rPr>
        <b/>
        <sz val="10"/>
        <color theme="0"/>
        <rFont val="Montserrat"/>
      </rPr>
      <t xml:space="preserve">SPIH Scoring: </t>
    </r>
    <r>
      <rPr>
        <sz val="10"/>
        <color theme="0"/>
        <rFont val="Montserrat"/>
      </rPr>
      <t xml:space="preserve">This tab contains the SPIH scoring and the scores achieved for each of the modules.
</t>
    </r>
    <r>
      <rPr>
        <b/>
        <sz val="10"/>
        <color theme="0"/>
        <rFont val="Montserrat"/>
      </rPr>
      <t>GHG emissions</t>
    </r>
    <r>
      <rPr>
        <sz val="10"/>
        <color theme="0"/>
        <rFont val="Montserrat"/>
      </rPr>
      <t xml:space="preserve">: This tab contains the modules within the GHG emissions theme. For this thematic area, the modules relate to organisation and product.
</t>
    </r>
    <r>
      <rPr>
        <b/>
        <sz val="10"/>
        <color theme="0"/>
        <rFont val="Montserrat"/>
      </rPr>
      <t>Resource depletion</t>
    </r>
    <r>
      <rPr>
        <sz val="10"/>
        <color theme="0"/>
        <rFont val="Montserrat"/>
      </rPr>
      <t xml:space="preserve">: This tab contains the modules within the resource depletion theme. For this thematic area, the modules relate to organisation and product, in addition to one module related to manufacturing.
</t>
    </r>
    <r>
      <rPr>
        <b/>
        <sz val="10"/>
        <color theme="0"/>
        <rFont val="Montserrat"/>
      </rPr>
      <t>Chemicals and toxic impact</t>
    </r>
    <r>
      <rPr>
        <sz val="10"/>
        <color theme="0"/>
        <rFont val="Montserrat"/>
      </rPr>
      <t xml:space="preserve">: This tab contains the modules within the chemicals and toxic impact theme. For this thematic area, the modules relate to organisation and product.
</t>
    </r>
    <r>
      <rPr>
        <b/>
        <sz val="10"/>
        <color theme="0"/>
        <rFont val="Montserrat"/>
      </rPr>
      <t>Gender, human and labour rights</t>
    </r>
    <r>
      <rPr>
        <sz val="10"/>
        <color theme="0"/>
        <rFont val="Montserrat"/>
      </rPr>
      <t xml:space="preserve">: This tab contains the modules within the gender, human and labour rights theme. For this thematic area, the modules relate to organisation and product. </t>
    </r>
  </si>
  <si>
    <t xml:space="preserve">On this tab, the modules within the chemicals and toxic impact theme are presented. For this thematic area, the modules relate to organisation and product. Each table represents a module with questions that need to be answered. Questions relating to pharmaceuticals may not be relevant to all users. The weight of each question and the points associated with different answers are also demonstated. </t>
  </si>
  <si>
    <t>Yes, but only with very basic functions in checking contracts include provision on labour and human rights</t>
  </si>
  <si>
    <t>Contracting terms requiring labour and human rights provisions.</t>
  </si>
  <si>
    <t>version 2021.8P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</si>
</sst>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
  </numFmts>
  <fonts count="37"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sz val="10"/>
      <color rgb="FF000000"/>
      <name val="Montserrat"/>
    </font>
    <font>
      <sz val="11"/>
      <name val="Montserrat"/>
    </font>
    <font>
      <b/>
      <sz val="11"/>
      <name val="Montserrat"/>
    </font>
    <font>
      <sz val="20"/>
      <color theme="1"/>
      <name val="Montserrat"/>
    </font>
    <font>
      <sz val="12"/>
      <color theme="1"/>
      <name val="Montserrat"/>
    </font>
    <font>
      <b/>
      <sz val="12"/>
      <color theme="1"/>
      <name val="Montserrat"/>
    </font>
    <font>
      <b/>
      <sz val="12"/>
      <color rgb="FF000000"/>
      <name val="Montserrat"/>
    </font>
    <font>
      <sz val="12"/>
      <color rgb="FFFF0000"/>
      <name val="Montserrat"/>
    </font>
    <font>
      <b/>
      <sz val="12"/>
      <name val="Montserrat"/>
    </font>
    <font>
      <b/>
      <sz val="12"/>
      <color rgb="FF00B050"/>
      <name val="Montserrat"/>
    </font>
    <font>
      <sz val="12"/>
      <name val="Montserrat"/>
    </font>
    <font>
      <sz val="20"/>
      <name val="Montserrat"/>
    </font>
    <font>
      <sz val="12"/>
      <color rgb="FF000000"/>
      <name val="Montserrat"/>
    </font>
    <font>
      <u/>
      <sz val="11"/>
      <color theme="10"/>
      <name val="Montserrat"/>
    </font>
    <font>
      <u/>
      <sz val="12"/>
      <color theme="1"/>
      <name val="Montserrat"/>
    </font>
    <font>
      <b/>
      <sz val="11"/>
      <color theme="0"/>
      <name val="Calibri"/>
      <family val="2"/>
      <scheme val="minor"/>
    </font>
    <font>
      <sz val="11"/>
      <color theme="0"/>
      <name val="Calibri"/>
      <family val="2"/>
      <scheme val="minor"/>
    </font>
    <font>
      <b/>
      <sz val="18"/>
      <color theme="0"/>
      <name val="Montserrat"/>
    </font>
    <font>
      <sz val="11"/>
      <color theme="1"/>
      <name val="Montserrat Light"/>
    </font>
    <font>
      <sz val="24"/>
      <color theme="0"/>
      <name val="Arial"/>
      <family val="2"/>
    </font>
    <font>
      <sz val="11"/>
      <color theme="0"/>
      <name val="Arial"/>
      <family val="2"/>
    </font>
    <font>
      <sz val="10"/>
      <color rgb="FF000000"/>
      <name val="Montserrat Light"/>
    </font>
    <font>
      <b/>
      <sz val="18"/>
      <color rgb="FF000000"/>
      <name val="Montserrat Light"/>
    </font>
    <font>
      <sz val="10"/>
      <color theme="0"/>
      <name val="Montserrat"/>
    </font>
    <font>
      <b/>
      <sz val="10"/>
      <color theme="0"/>
      <name val="Montserrat"/>
    </font>
    <font>
      <sz val="18"/>
      <color rgb="FF000000"/>
      <name val="Montserrat Light"/>
    </font>
    <font>
      <sz val="11"/>
      <color rgb="FF92D050"/>
      <name val="Montserrat"/>
    </font>
    <font>
      <b/>
      <sz val="20"/>
      <color theme="0"/>
      <name val="Montserrat"/>
    </font>
    <font>
      <b/>
      <sz val="11"/>
      <color theme="0"/>
      <name val="Montserrat"/>
    </font>
    <font>
      <sz val="11"/>
      <color theme="0"/>
      <name val="Montserrat"/>
    </font>
    <font>
      <b/>
      <sz val="11"/>
      <color theme="1"/>
      <name val="Montserrat"/>
    </font>
    <font>
      <sz val="20"/>
      <color theme="0"/>
      <name val="Montserrat"/>
    </font>
    <font>
      <b/>
      <sz val="20"/>
      <color rgb="FF92D050"/>
      <name val="Montserrat"/>
    </font>
  </fonts>
  <fills count="9">
    <fill>
      <patternFill patternType="none"/>
    </fill>
    <fill>
      <patternFill patternType="gray125"/>
    </fill>
    <fill>
      <patternFill patternType="solid">
        <fgColor rgb="FFD5DCE4"/>
        <bgColor rgb="FF000000"/>
      </patternFill>
    </fill>
    <fill>
      <patternFill patternType="solid">
        <fgColor rgb="FFFFFF00"/>
        <bgColor indexed="64"/>
      </patternFill>
    </fill>
    <fill>
      <patternFill patternType="solid">
        <fgColor rgb="FFFFFFFF"/>
        <bgColor rgb="FF000000"/>
      </patternFill>
    </fill>
    <fill>
      <patternFill patternType="solid">
        <fgColor rgb="FF0085AD"/>
        <bgColor indexed="64"/>
      </patternFill>
    </fill>
    <fill>
      <patternFill patternType="solid">
        <fgColor rgb="FFCADCE5"/>
        <bgColor indexed="64"/>
      </patternFill>
    </fill>
    <fill>
      <patternFill patternType="solid">
        <fgColor rgb="FFB2D0AD"/>
        <bgColor indexed="64"/>
      </patternFill>
    </fill>
    <fill>
      <patternFill patternType="solid">
        <fgColor rgb="FFCADCE5"/>
        <bgColor rgb="FF000000"/>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right style="thin">
        <color indexed="64"/>
      </right>
      <top/>
      <bottom style="medium">
        <color indexed="64"/>
      </bottom>
      <diagonal/>
    </border>
    <border>
      <left/>
      <right style="thin">
        <color rgb="FF000000"/>
      </right>
      <top style="medium">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right style="thin">
        <color indexed="64"/>
      </right>
      <top style="medium">
        <color indexed="64"/>
      </top>
      <bottom/>
      <diagonal/>
    </border>
    <border>
      <left/>
      <right style="thin">
        <color rgb="FF000000"/>
      </right>
      <top style="thin">
        <color indexed="64"/>
      </top>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theme="0"/>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cellStyleXfs>
  <cellXfs count="717">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6" fillId="0" borderId="0" xfId="0" applyFont="1"/>
    <xf numFmtId="0" fontId="5" fillId="0" borderId="0" xfId="0" applyFont="1" applyFill="1"/>
    <xf numFmtId="0" fontId="6" fillId="0" borderId="0" xfId="0" applyFont="1" applyFill="1" applyBorder="1" applyAlignment="1"/>
    <xf numFmtId="0" fontId="5" fillId="0" borderId="0" xfId="0" applyFont="1" applyFill="1" applyBorder="1"/>
    <xf numFmtId="0" fontId="6" fillId="0" borderId="0" xfId="0" applyFont="1" applyFill="1" applyBorder="1"/>
    <xf numFmtId="2" fontId="5" fillId="0" borderId="0" xfId="0" applyNumberFormat="1" applyFont="1" applyFill="1" applyBorder="1"/>
    <xf numFmtId="0" fontId="5" fillId="0" borderId="13" xfId="0" applyFont="1" applyFill="1" applyBorder="1"/>
    <xf numFmtId="0" fontId="5" fillId="0" borderId="13" xfId="0" applyFont="1" applyBorder="1" applyAlignment="1">
      <alignment horizontal="center" vertical="center"/>
    </xf>
    <xf numFmtId="0" fontId="5" fillId="0" borderId="13" xfId="0" applyFont="1" applyBorder="1"/>
    <xf numFmtId="0" fontId="5" fillId="0" borderId="13" xfId="0" applyFont="1" applyBorder="1" applyAlignment="1">
      <alignment horizontal="center"/>
    </xf>
    <xf numFmtId="2" fontId="5" fillId="0" borderId="13" xfId="0" applyNumberFormat="1" applyFont="1" applyBorder="1" applyAlignment="1">
      <alignment horizontal="center"/>
    </xf>
    <xf numFmtId="2" fontId="6" fillId="0" borderId="0" xfId="0" applyNumberFormat="1" applyFont="1" applyAlignment="1">
      <alignment horizontal="center"/>
    </xf>
    <xf numFmtId="2" fontId="5" fillId="0" borderId="14" xfId="0" applyNumberFormat="1" applyFont="1" applyBorder="1" applyAlignment="1">
      <alignment horizontal="center"/>
    </xf>
    <xf numFmtId="0" fontId="5" fillId="0" borderId="0" xfId="0" applyFont="1" applyFill="1" applyAlignment="1">
      <alignment horizontal="center" vertical="center"/>
    </xf>
    <xf numFmtId="0" fontId="8" fillId="0" borderId="0" xfId="0" applyFont="1"/>
    <xf numFmtId="0" fontId="9"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3" borderId="0" xfId="0" applyFont="1" applyFill="1"/>
    <xf numFmtId="0" fontId="3" fillId="0" borderId="0" xfId="0" applyFont="1" applyAlignment="1">
      <alignment horizontal="left"/>
    </xf>
    <xf numFmtId="0" fontId="8" fillId="0" borderId="0" xfId="0" applyFont="1" applyFill="1"/>
    <xf numFmtId="165" fontId="11" fillId="0" borderId="0" xfId="0" applyNumberFormat="1" applyFont="1"/>
    <xf numFmtId="9" fontId="8" fillId="0" borderId="0" xfId="1" applyFont="1" applyFill="1"/>
    <xf numFmtId="0" fontId="10" fillId="6" borderId="25"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22" xfId="0" applyFont="1" applyFill="1" applyBorder="1" applyAlignment="1">
      <alignment horizontal="left" vertical="center" wrapText="1"/>
    </xf>
    <xf numFmtId="0" fontId="10" fillId="6" borderId="63"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9" fontId="8" fillId="0" borderId="0" xfId="0" applyNumberFormat="1" applyFont="1"/>
    <xf numFmtId="0" fontId="8" fillId="0" borderId="10"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4" fillId="0" borderId="11" xfId="0" applyFont="1" applyBorder="1" applyAlignment="1">
      <alignment vertical="center" wrapText="1"/>
    </xf>
    <xf numFmtId="0" fontId="8" fillId="0" borderId="12" xfId="0" applyFont="1" applyBorder="1" applyAlignment="1">
      <alignment horizontal="left" vertical="center" wrapText="1"/>
    </xf>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11" xfId="0" applyFont="1" applyBorder="1" applyAlignment="1">
      <alignment vertical="center" wrapText="1"/>
    </xf>
    <xf numFmtId="0" fontId="8" fillId="0" borderId="14" xfId="0" applyFont="1" applyBorder="1" applyAlignment="1">
      <alignment vertical="center" wrapText="1"/>
    </xf>
    <xf numFmtId="0" fontId="8" fillId="0" borderId="0" xfId="0" applyFont="1" applyBorder="1" applyAlignment="1">
      <alignment vertical="center" wrapText="1"/>
    </xf>
    <xf numFmtId="9" fontId="8" fillId="0" borderId="0" xfId="1"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Fill="1" applyBorder="1" applyAlignment="1">
      <alignment vertical="center" wrapText="1"/>
    </xf>
    <xf numFmtId="9" fontId="8" fillId="0" borderId="0" xfId="1" quotePrefix="1"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10"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2"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8" fillId="0" borderId="20" xfId="0" applyFont="1" applyBorder="1" applyAlignment="1">
      <alignment horizontal="left"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Fill="1" applyBorder="1" applyAlignment="1">
      <alignment vertical="center" wrapText="1"/>
    </xf>
    <xf numFmtId="0" fontId="8" fillId="0" borderId="21" xfId="0" applyFont="1" applyBorder="1" applyAlignment="1">
      <alignment vertical="center" wrapText="1"/>
    </xf>
    <xf numFmtId="9" fontId="8" fillId="0" borderId="0"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0" borderId="13" xfId="0" applyFont="1" applyBorder="1" applyAlignment="1">
      <alignment horizontal="left" vertical="center" wrapText="1"/>
    </xf>
    <xf numFmtId="0" fontId="14" fillId="0" borderId="13" xfId="0" applyFont="1" applyFill="1" applyBorder="1" applyAlignment="1">
      <alignment vertical="center" wrapText="1"/>
    </xf>
    <xf numFmtId="0" fontId="14" fillId="0" borderId="8" xfId="0" applyFont="1" applyFill="1" applyBorder="1" applyAlignment="1">
      <alignment vertical="center" wrapText="1"/>
    </xf>
    <xf numFmtId="0" fontId="14" fillId="0" borderId="20" xfId="0" applyFont="1" applyBorder="1" applyAlignment="1">
      <alignment horizontal="left" vertical="center"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14" fillId="0" borderId="6" xfId="0" applyFont="1" applyFill="1" applyBorder="1" applyAlignment="1">
      <alignment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12" fillId="6" borderId="25"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3" xfId="0" applyFont="1" applyFill="1" applyBorder="1" applyAlignment="1">
      <alignment horizontal="left" vertical="center" wrapText="1"/>
    </xf>
    <xf numFmtId="9" fontId="14" fillId="7" borderId="64" xfId="0" applyNumberFormat="1" applyFont="1" applyFill="1" applyBorder="1" applyAlignment="1" applyProtection="1">
      <alignment horizontal="left" vertical="center" wrapText="1"/>
      <protection locked="0"/>
    </xf>
    <xf numFmtId="0" fontId="8" fillId="0" borderId="64" xfId="0" applyFont="1" applyBorder="1" applyAlignment="1">
      <alignment vertical="center" wrapText="1"/>
    </xf>
    <xf numFmtId="0" fontId="14" fillId="0" borderId="9" xfId="0" applyFont="1" applyBorder="1" applyAlignment="1">
      <alignment vertical="center" wrapText="1"/>
    </xf>
    <xf numFmtId="0" fontId="14" fillId="0" borderId="12" xfId="0" applyFont="1" applyFill="1" applyBorder="1" applyAlignment="1">
      <alignment horizontal="left" vertical="center" wrapText="1"/>
    </xf>
    <xf numFmtId="0" fontId="8" fillId="0" borderId="0" xfId="0" applyFont="1" applyAlignment="1">
      <alignment horizontal="left"/>
    </xf>
    <xf numFmtId="0" fontId="8" fillId="0" borderId="7"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vertical="center" wrapText="1"/>
    </xf>
    <xf numFmtId="0" fontId="8" fillId="0" borderId="18" xfId="0" applyFont="1" applyBorder="1" applyAlignment="1">
      <alignment vertical="center" wrapText="1"/>
    </xf>
    <xf numFmtId="0" fontId="14" fillId="0" borderId="7" xfId="0" applyFont="1" applyBorder="1" applyAlignment="1">
      <alignment vertical="center" wrapText="1"/>
    </xf>
    <xf numFmtId="0" fontId="14"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9" fillId="6" borderId="9" xfId="0" applyFont="1" applyFill="1" applyBorder="1" applyAlignment="1">
      <alignment horizontal="left" vertical="center" wrapText="1"/>
    </xf>
    <xf numFmtId="0" fontId="10" fillId="6" borderId="11" xfId="0" applyFont="1" applyFill="1" applyBorder="1" applyAlignment="1">
      <alignment horizontal="left" vertical="center" wrapText="1"/>
    </xf>
    <xf numFmtId="165" fontId="11" fillId="0" borderId="0" xfId="0" applyNumberFormat="1" applyFont="1" applyFill="1"/>
    <xf numFmtId="0" fontId="13" fillId="6" borderId="11"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6" borderId="34"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35" xfId="0" applyFont="1" applyFill="1" applyBorder="1" applyAlignment="1">
      <alignment horizontal="left" vertical="center" wrapText="1"/>
    </xf>
    <xf numFmtId="0" fontId="10" fillId="6" borderId="36"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165" fontId="13" fillId="6" borderId="11" xfId="0" applyNumberFormat="1" applyFont="1" applyFill="1" applyBorder="1" applyAlignment="1">
      <alignment horizontal="left" vertical="center" wrapText="1"/>
    </xf>
    <xf numFmtId="165" fontId="8" fillId="0" borderId="0" xfId="0" applyNumberFormat="1" applyFont="1" applyFill="1"/>
    <xf numFmtId="165" fontId="8" fillId="0" borderId="0" xfId="0" applyNumberFormat="1" applyFont="1"/>
    <xf numFmtId="0" fontId="8" fillId="0" borderId="17"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Fill="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horizontal="left" vertical="center" wrapText="1"/>
    </xf>
    <xf numFmtId="9" fontId="14" fillId="0" borderId="35" xfId="0" applyNumberFormat="1" applyFont="1" applyBorder="1" applyAlignment="1">
      <alignment horizontal="center" vertical="center" wrapText="1"/>
    </xf>
    <xf numFmtId="9" fontId="14" fillId="7" borderId="35" xfId="0" applyNumberFormat="1" applyFont="1" applyFill="1" applyBorder="1" applyAlignment="1" applyProtection="1">
      <alignment horizontal="center" vertical="center" wrapText="1"/>
      <protection locked="0"/>
    </xf>
    <xf numFmtId="0" fontId="14" fillId="0" borderId="34" xfId="0" applyFont="1" applyBorder="1" applyAlignment="1">
      <alignment horizontal="left" vertical="center" wrapText="1"/>
    </xf>
    <xf numFmtId="0" fontId="14" fillId="0" borderId="35" xfId="0" applyFont="1" applyBorder="1" applyAlignment="1">
      <alignment horizontal="center" vertical="center" wrapText="1"/>
    </xf>
    <xf numFmtId="0" fontId="14" fillId="0" borderId="35" xfId="0" applyFont="1" applyFill="1" applyBorder="1" applyAlignment="1">
      <alignment vertical="center" wrapText="1"/>
    </xf>
    <xf numFmtId="0" fontId="8" fillId="0" borderId="36" xfId="0" applyFont="1" applyBorder="1" applyAlignment="1">
      <alignmen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165" fontId="10" fillId="6" borderId="16" xfId="0" applyNumberFormat="1" applyFont="1" applyFill="1" applyBorder="1" applyAlignment="1">
      <alignment horizontal="left" vertical="center" wrapText="1"/>
    </xf>
    <xf numFmtId="165" fontId="10" fillId="6" borderId="18" xfId="0" applyNumberFormat="1" applyFont="1" applyFill="1" applyBorder="1" applyAlignment="1">
      <alignment horizontal="lef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10" xfId="0" applyFont="1" applyBorder="1" applyAlignment="1">
      <alignment vertical="center" wrapText="1"/>
    </xf>
    <xf numFmtId="0" fontId="11" fillId="0" borderId="0" xfId="0" applyFont="1" applyAlignment="1">
      <alignment vertical="center" wrapText="1"/>
    </xf>
    <xf numFmtId="9" fontId="8" fillId="0" borderId="0" xfId="0" applyNumberFormat="1" applyFont="1" applyAlignment="1">
      <alignment vertical="center" wrapText="1"/>
    </xf>
    <xf numFmtId="0" fontId="3" fillId="0" borderId="0" xfId="0" applyFont="1" applyAlignment="1">
      <alignment horizontal="left" vertical="center"/>
    </xf>
    <xf numFmtId="2" fontId="15" fillId="0" borderId="0" xfId="0" applyNumberFormat="1" applyFont="1" applyAlignment="1">
      <alignment horizontal="left" vertical="center" wrapText="1"/>
    </xf>
    <xf numFmtId="0" fontId="16" fillId="0" borderId="0" xfId="0" applyFont="1" applyFill="1" applyAlignment="1">
      <alignment horizontal="left" vertical="center"/>
    </xf>
    <xf numFmtId="0" fontId="16" fillId="0" borderId="0" xfId="0" applyFont="1" applyFill="1" applyAlignment="1">
      <alignment horizontal="left" vertical="center" wrapText="1"/>
    </xf>
    <xf numFmtId="2" fontId="14" fillId="0" borderId="0" xfId="0" applyNumberFormat="1" applyFont="1" applyFill="1" applyAlignment="1">
      <alignment horizontal="left" vertical="center" wrapText="1"/>
    </xf>
    <xf numFmtId="0" fontId="8" fillId="0" borderId="0" xfId="0" applyFont="1" applyAlignment="1">
      <alignment horizontal="left" vertical="center"/>
    </xf>
    <xf numFmtId="0" fontId="10" fillId="8" borderId="25" xfId="0" applyFont="1" applyFill="1" applyBorder="1" applyAlignment="1">
      <alignment horizontal="left" vertical="center" wrapText="1"/>
    </xf>
    <xf numFmtId="0" fontId="10" fillId="8" borderId="71" xfId="0" applyFont="1" applyFill="1" applyBorder="1" applyAlignment="1">
      <alignment horizontal="left" vertical="center" wrapText="1"/>
    </xf>
    <xf numFmtId="2" fontId="12" fillId="8" borderId="23" xfId="0" applyNumberFormat="1" applyFont="1" applyFill="1" applyBorder="1" applyAlignment="1">
      <alignment horizontal="left" vertical="center" wrapText="1"/>
    </xf>
    <xf numFmtId="0" fontId="10" fillId="8" borderId="33" xfId="0" applyFont="1" applyFill="1" applyBorder="1" applyAlignment="1">
      <alignment horizontal="left" vertical="center" wrapText="1"/>
    </xf>
    <xf numFmtId="0" fontId="10" fillId="8" borderId="62" xfId="0" applyFont="1" applyFill="1" applyBorder="1" applyAlignment="1">
      <alignment horizontal="left" vertical="center" wrapText="1"/>
    </xf>
    <xf numFmtId="2" fontId="14" fillId="0" borderId="7" xfId="0" applyNumberFormat="1"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9" xfId="0" applyFont="1" applyFill="1" applyBorder="1" applyAlignment="1">
      <alignment horizontal="left" vertical="center" wrapText="1"/>
    </xf>
    <xf numFmtId="2" fontId="14" fillId="4" borderId="20" xfId="0" applyNumberFormat="1" applyFont="1" applyFill="1" applyBorder="1" applyAlignment="1">
      <alignment horizontal="left" vertical="center" wrapText="1"/>
    </xf>
    <xf numFmtId="0" fontId="16" fillId="0" borderId="6" xfId="0" applyFont="1" applyBorder="1" applyAlignment="1">
      <alignment horizontal="left" vertical="center" wrapText="1"/>
    </xf>
    <xf numFmtId="0" fontId="16" fillId="0" borderId="21" xfId="0" applyFont="1" applyFill="1" applyBorder="1" applyAlignment="1">
      <alignment horizontal="left" vertical="center" wrapText="1"/>
    </xf>
    <xf numFmtId="2" fontId="14" fillId="4" borderId="10" xfId="0" applyNumberFormat="1"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1" xfId="0" applyFont="1" applyFill="1" applyBorder="1" applyAlignment="1">
      <alignment horizontal="left" vertical="center" wrapText="1"/>
    </xf>
    <xf numFmtId="2" fontId="14" fillId="4" borderId="12" xfId="0" applyNumberFormat="1" applyFont="1" applyFill="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Fill="1" applyBorder="1" applyAlignment="1">
      <alignment horizontal="left" vertical="center" wrapText="1"/>
    </xf>
    <xf numFmtId="0" fontId="9" fillId="0" borderId="0" xfId="0" applyFont="1" applyFill="1" applyAlignment="1">
      <alignment horizontal="left" vertical="center" wrapText="1"/>
    </xf>
    <xf numFmtId="9" fontId="9" fillId="0" borderId="0" xfId="0" applyNumberFormat="1" applyFont="1" applyFill="1" applyAlignment="1">
      <alignment horizontal="left" vertical="center" wrapText="1"/>
    </xf>
    <xf numFmtId="9" fontId="10" fillId="0" borderId="0" xfId="0" applyNumberFormat="1" applyFont="1" applyFill="1" applyAlignment="1">
      <alignment horizontal="left" vertical="center" wrapText="1"/>
    </xf>
    <xf numFmtId="0" fontId="10" fillId="0" borderId="0" xfId="0" applyFont="1" applyFill="1" applyAlignment="1">
      <alignment horizontal="left" vertical="center" wrapText="1"/>
    </xf>
    <xf numFmtId="0" fontId="9" fillId="8" borderId="41" xfId="0" applyFont="1" applyFill="1" applyBorder="1" applyAlignment="1">
      <alignment horizontal="left" vertical="center" wrapText="1"/>
    </xf>
    <xf numFmtId="0" fontId="9" fillId="8" borderId="31" xfId="0" applyFont="1" applyFill="1" applyBorder="1" applyAlignment="1">
      <alignment horizontal="left" vertical="center" wrapText="1"/>
    </xf>
    <xf numFmtId="0" fontId="9" fillId="8" borderId="32" xfId="0" applyFont="1" applyFill="1" applyBorder="1" applyAlignment="1">
      <alignment horizontal="left" vertical="center" wrapText="1"/>
    </xf>
    <xf numFmtId="1" fontId="10" fillId="6" borderId="16" xfId="0" applyNumberFormat="1" applyFont="1" applyFill="1" applyBorder="1" applyAlignment="1">
      <alignment horizontal="left" vertical="center" wrapText="1"/>
    </xf>
    <xf numFmtId="1" fontId="10" fillId="6" borderId="18" xfId="0" applyNumberFormat="1"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8" borderId="71" xfId="0" applyFont="1" applyFill="1" applyBorder="1" applyAlignment="1">
      <alignment horizontal="left" vertical="center" wrapText="1"/>
    </xf>
    <xf numFmtId="0" fontId="9" fillId="6" borderId="22" xfId="0" applyFont="1" applyFill="1" applyBorder="1" applyAlignment="1">
      <alignment horizontal="center" vertical="center" wrapText="1"/>
    </xf>
    <xf numFmtId="2" fontId="14" fillId="0" borderId="7" xfId="0" applyNumberFormat="1"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Fill="1" applyBorder="1" applyAlignment="1">
      <alignment horizontal="left" vertical="center" wrapText="1"/>
    </xf>
    <xf numFmtId="2" fontId="14" fillId="0" borderId="12" xfId="0" applyNumberFormat="1" applyFont="1" applyBorder="1" applyAlignment="1">
      <alignment horizontal="left" vertical="center" wrapText="1"/>
    </xf>
    <xf numFmtId="0" fontId="17" fillId="0" borderId="14" xfId="3" applyFont="1" applyFill="1" applyBorder="1" applyAlignment="1">
      <alignment horizontal="left" vertical="center" wrapText="1"/>
    </xf>
    <xf numFmtId="0" fontId="8" fillId="0" borderId="9" xfId="0" applyFont="1" applyBorder="1" applyAlignment="1">
      <alignment horizontal="left" vertical="center" wrapText="1"/>
    </xf>
    <xf numFmtId="2" fontId="14" fillId="0" borderId="20" xfId="0" applyNumberFormat="1" applyFont="1" applyBorder="1" applyAlignment="1">
      <alignment horizontal="left" vertical="center" wrapText="1"/>
    </xf>
    <xf numFmtId="0" fontId="8" fillId="0" borderId="21" xfId="0" applyFont="1" applyBorder="1" applyAlignment="1">
      <alignment horizontal="left" vertical="center" wrapText="1"/>
    </xf>
    <xf numFmtId="0" fontId="17" fillId="0" borderId="11" xfId="3" applyFont="1" applyFill="1" applyBorder="1" applyAlignment="1">
      <alignment horizontal="left" vertical="center" wrapText="1"/>
    </xf>
    <xf numFmtId="0" fontId="18" fillId="0" borderId="11"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8" fillId="0" borderId="0" xfId="0" applyFont="1" applyFill="1" applyAlignment="1">
      <alignment horizontal="left" vertical="center" wrapText="1"/>
    </xf>
    <xf numFmtId="0" fontId="9" fillId="8" borderId="25" xfId="0" applyFont="1" applyFill="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1" fillId="0" borderId="21" xfId="0" applyFont="1" applyBorder="1" applyAlignment="1">
      <alignment horizontal="left" vertical="center" wrapText="1"/>
    </xf>
    <xf numFmtId="0" fontId="8" fillId="0" borderId="0" xfId="0" applyFont="1" applyFill="1" applyBorder="1" applyAlignment="1">
      <alignment horizontal="left" vertical="center" wrapText="1"/>
    </xf>
    <xf numFmtId="9" fontId="8" fillId="0" borderId="0" xfId="1" applyFont="1" applyFill="1" applyBorder="1" applyAlignment="1">
      <alignment horizontal="left" vertical="center" wrapText="1"/>
    </xf>
    <xf numFmtId="9" fontId="16" fillId="0" borderId="0" xfId="1" applyFont="1" applyFill="1" applyBorder="1" applyAlignment="1">
      <alignment horizontal="left" vertical="center" wrapText="1"/>
    </xf>
    <xf numFmtId="2" fontId="14" fillId="0" borderId="0" xfId="0" applyNumberFormat="1" applyFont="1" applyFill="1" applyBorder="1" applyAlignment="1">
      <alignment horizontal="left" vertical="center" wrapText="1"/>
    </xf>
    <xf numFmtId="2" fontId="10" fillId="6" borderId="16" xfId="0" applyNumberFormat="1" applyFont="1" applyFill="1" applyBorder="1" applyAlignment="1">
      <alignment horizontal="left" vertical="center" wrapText="1"/>
    </xf>
    <xf numFmtId="0" fontId="9" fillId="8" borderId="34" xfId="0" applyFont="1" applyFill="1" applyBorder="1" applyAlignment="1">
      <alignment horizontal="left" vertical="center" wrapText="1"/>
    </xf>
    <xf numFmtId="0" fontId="9" fillId="8" borderId="73" xfId="0" applyFont="1" applyFill="1" applyBorder="1" applyAlignment="1">
      <alignment horizontal="left" vertical="center" wrapText="1"/>
    </xf>
    <xf numFmtId="0" fontId="9" fillId="6" borderId="35" xfId="0" applyFont="1" applyFill="1" applyBorder="1" applyAlignment="1">
      <alignment horizontal="center" vertical="center" wrapText="1"/>
    </xf>
    <xf numFmtId="2" fontId="12" fillId="8" borderId="24" xfId="0" applyNumberFormat="1" applyFont="1" applyFill="1" applyBorder="1" applyAlignment="1">
      <alignment horizontal="left" vertical="center" wrapText="1"/>
    </xf>
    <xf numFmtId="0" fontId="10" fillId="8" borderId="39" xfId="0" applyFont="1" applyFill="1" applyBorder="1" applyAlignment="1">
      <alignment horizontal="left" vertical="center" wrapText="1"/>
    </xf>
    <xf numFmtId="0" fontId="10" fillId="8" borderId="42" xfId="0" applyFont="1" applyFill="1" applyBorder="1" applyAlignment="1">
      <alignment horizontal="left" vertical="center" wrapText="1"/>
    </xf>
    <xf numFmtId="0" fontId="8" fillId="0" borderId="29" xfId="0" applyFont="1" applyBorder="1" applyAlignment="1">
      <alignment horizontal="left" vertical="center" wrapText="1"/>
    </xf>
    <xf numFmtId="2" fontId="14" fillId="0" borderId="24" xfId="0" applyNumberFormat="1" applyFont="1" applyBorder="1" applyAlignment="1">
      <alignment horizontal="left" vertical="center" wrapText="1"/>
    </xf>
    <xf numFmtId="0" fontId="8" fillId="0" borderId="39" xfId="0" applyFont="1" applyBorder="1" applyAlignment="1">
      <alignment horizontal="left" vertical="center" wrapText="1"/>
    </xf>
    <xf numFmtId="0" fontId="11" fillId="0" borderId="42" xfId="0" applyFont="1" applyBorder="1" applyAlignment="1">
      <alignment horizontal="left" vertical="center" wrapText="1"/>
    </xf>
    <xf numFmtId="0" fontId="16" fillId="0" borderId="0" xfId="0" applyFont="1" applyFill="1" applyBorder="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wrapText="1"/>
    </xf>
    <xf numFmtId="2" fontId="14" fillId="0" borderId="0" xfId="0" applyNumberFormat="1" applyFont="1" applyAlignment="1">
      <alignment horizontal="left" vertical="center" wrapText="1"/>
    </xf>
    <xf numFmtId="2" fontId="5" fillId="0" borderId="0" xfId="0" applyNumberFormat="1" applyFont="1" applyAlignment="1">
      <alignment horizontal="left" vertical="center" wrapText="1"/>
    </xf>
    <xf numFmtId="2" fontId="7" fillId="0" borderId="0" xfId="0" applyNumberFormat="1" applyFont="1" applyAlignment="1">
      <alignment horizontal="left" vertical="center" wrapText="1"/>
    </xf>
    <xf numFmtId="2" fontId="3" fillId="0" borderId="0" xfId="0" applyNumberFormat="1" applyFont="1" applyAlignment="1">
      <alignment horizontal="left" vertical="center" wrapText="1"/>
    </xf>
    <xf numFmtId="0" fontId="3" fillId="0" borderId="0" xfId="0" applyFont="1" applyBorder="1"/>
    <xf numFmtId="0" fontId="11" fillId="0" borderId="52" xfId="0" applyFont="1" applyBorder="1" applyAlignment="1">
      <alignment vertical="center" wrapText="1"/>
    </xf>
    <xf numFmtId="0" fontId="8" fillId="0" borderId="52" xfId="0" applyFont="1" applyBorder="1" applyAlignment="1">
      <alignment vertical="center" wrapText="1"/>
    </xf>
    <xf numFmtId="10" fontId="8" fillId="0" borderId="52" xfId="0" applyNumberFormat="1" applyFont="1" applyBorder="1" applyAlignment="1">
      <alignment horizontal="center" vertical="center" wrapText="1"/>
    </xf>
    <xf numFmtId="0" fontId="8" fillId="0" borderId="52" xfId="0" applyFont="1" applyBorder="1" applyAlignment="1">
      <alignment horizontal="left" vertical="center" wrapText="1"/>
    </xf>
    <xf numFmtId="0" fontId="8" fillId="0" borderId="52" xfId="0" applyFont="1" applyBorder="1" applyAlignment="1">
      <alignment horizontal="center" vertical="center" wrapText="1"/>
    </xf>
    <xf numFmtId="0" fontId="11" fillId="0" borderId="0" xfId="0" applyFont="1" applyBorder="1" applyAlignment="1">
      <alignment vertical="center" wrapText="1"/>
    </xf>
    <xf numFmtId="10" fontId="8" fillId="0" borderId="0" xfId="0" applyNumberFormat="1" applyFont="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4" fillId="0" borderId="6" xfId="0" applyFont="1" applyBorder="1" applyAlignment="1">
      <alignment vertical="center" wrapText="1"/>
    </xf>
    <xf numFmtId="0" fontId="14" fillId="0" borderId="2" xfId="0" applyFont="1" applyBorder="1" applyAlignment="1">
      <alignment horizontal="left" vertical="center" wrapText="1"/>
    </xf>
    <xf numFmtId="0" fontId="11" fillId="0" borderId="0" xfId="0" applyFont="1" applyAlignment="1">
      <alignment horizontal="left" vertical="center" wrapText="1"/>
    </xf>
    <xf numFmtId="10" fontId="8" fillId="0" borderId="0" xfId="0" applyNumberFormat="1" applyFont="1" applyAlignment="1">
      <alignment horizontal="center" vertical="center" wrapText="1"/>
    </xf>
    <xf numFmtId="0" fontId="8" fillId="0" borderId="2" xfId="0" applyFont="1" applyBorder="1" applyAlignment="1">
      <alignment vertical="center" wrapText="1"/>
    </xf>
    <xf numFmtId="0" fontId="11" fillId="0" borderId="0" xfId="0" applyFont="1"/>
    <xf numFmtId="9" fontId="11" fillId="0" borderId="0" xfId="0" applyNumberFormat="1" applyFont="1"/>
    <xf numFmtId="0" fontId="14"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16" fillId="0" borderId="0" xfId="0" applyFont="1" applyBorder="1" applyAlignment="1">
      <alignment horizontal="left" vertical="center" wrapText="1"/>
    </xf>
    <xf numFmtId="0" fontId="8" fillId="0" borderId="74" xfId="0" applyFont="1" applyBorder="1" applyAlignment="1">
      <alignment horizontal="left" vertical="center" wrapText="1"/>
    </xf>
    <xf numFmtId="0" fontId="8" fillId="0" borderId="49" xfId="0" applyFont="1" applyBorder="1" applyAlignment="1">
      <alignment horizontal="center"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75" xfId="0" applyFont="1" applyBorder="1" applyAlignment="1">
      <alignment horizontal="left" vertical="center" wrapText="1"/>
    </xf>
    <xf numFmtId="0" fontId="8" fillId="0" borderId="38" xfId="0" applyFont="1" applyBorder="1" applyAlignment="1">
      <alignment horizontal="center" vertical="center" wrapText="1"/>
    </xf>
    <xf numFmtId="0" fontId="8" fillId="0" borderId="38" xfId="0" applyFont="1" applyBorder="1" applyAlignment="1">
      <alignment horizontal="left" vertical="center" wrapText="1"/>
    </xf>
    <xf numFmtId="0" fontId="8" fillId="0" borderId="51" xfId="0" applyFont="1" applyBorder="1" applyAlignment="1">
      <alignment horizontal="left" vertical="center" wrapText="1"/>
    </xf>
    <xf numFmtId="0" fontId="21" fillId="5" borderId="0" xfId="0" applyFont="1" applyFill="1" applyAlignment="1">
      <alignment horizontal="left" vertical="center" readingOrder="1"/>
    </xf>
    <xf numFmtId="0" fontId="22" fillId="5" borderId="0" xfId="0" applyFont="1" applyFill="1"/>
    <xf numFmtId="0" fontId="0" fillId="5" borderId="0" xfId="0" applyFill="1"/>
    <xf numFmtId="0" fontId="23" fillId="5" borderId="0" xfId="0" applyFont="1" applyFill="1"/>
    <xf numFmtId="0" fontId="24" fillId="5" borderId="0" xfId="0" applyFont="1" applyFill="1"/>
    <xf numFmtId="0" fontId="19" fillId="5" borderId="79" xfId="0" applyFont="1" applyFill="1" applyBorder="1"/>
    <xf numFmtId="0" fontId="25" fillId="5" borderId="0" xfId="0" applyFont="1" applyFill="1" applyAlignment="1">
      <alignment horizontal="left" vertical="center" wrapText="1" readingOrder="1"/>
    </xf>
    <xf numFmtId="0" fontId="20" fillId="5" borderId="0" xfId="0" applyFont="1" applyFill="1" applyAlignment="1">
      <alignment vertical="top" wrapText="1"/>
    </xf>
    <xf numFmtId="0" fontId="0" fillId="5" borderId="0" xfId="0" applyFill="1" applyAlignment="1">
      <alignment horizontal="left" vertical="center" wrapText="1" readingOrder="1"/>
    </xf>
    <xf numFmtId="0" fontId="20" fillId="5" borderId="0" xfId="0" applyFont="1" applyFill="1" applyAlignment="1">
      <alignment wrapText="1"/>
    </xf>
    <xf numFmtId="0" fontId="26" fillId="5" borderId="0" xfId="0" applyFont="1" applyFill="1" applyAlignment="1">
      <alignment horizontal="left" vertical="center" wrapText="1" readingOrder="1"/>
    </xf>
    <xf numFmtId="0" fontId="26" fillId="5" borderId="0" xfId="0" applyFont="1" applyFill="1" applyAlignment="1">
      <alignment horizontal="left" vertical="center" readingOrder="1"/>
    </xf>
    <xf numFmtId="0" fontId="27" fillId="5" borderId="0" xfId="0" applyFont="1" applyFill="1" applyAlignment="1">
      <alignment vertical="top" wrapText="1" readingOrder="1"/>
    </xf>
    <xf numFmtId="0" fontId="4" fillId="5" borderId="0" xfId="0" applyFont="1" applyFill="1" applyAlignment="1">
      <alignment vertical="center" wrapText="1" readingOrder="1"/>
    </xf>
    <xf numFmtId="0" fontId="29" fillId="5" borderId="0" xfId="0" applyFont="1" applyFill="1" applyAlignment="1">
      <alignment horizontal="left" vertical="center" readingOrder="1"/>
    </xf>
    <xf numFmtId="0" fontId="31" fillId="5" borderId="0" xfId="0" applyFont="1" applyFill="1" applyAlignment="1">
      <alignment vertical="center"/>
    </xf>
    <xf numFmtId="0" fontId="3" fillId="5" borderId="0" xfId="0" applyFont="1" applyFill="1" applyAlignment="1">
      <alignment vertical="center"/>
    </xf>
    <xf numFmtId="0" fontId="3" fillId="5" borderId="0" xfId="0" applyFont="1" applyFill="1" applyAlignment="1">
      <alignment horizontal="center" vertical="center"/>
    </xf>
    <xf numFmtId="0" fontId="32" fillId="5" borderId="0" xfId="0" applyFont="1" applyFill="1" applyAlignment="1">
      <alignment horizontal="center"/>
    </xf>
    <xf numFmtId="0" fontId="33" fillId="5" borderId="0" xfId="0" applyFont="1" applyFill="1" applyAlignment="1">
      <alignment vertical="center"/>
    </xf>
    <xf numFmtId="0" fontId="33" fillId="5" borderId="0" xfId="0" applyFont="1" applyFill="1"/>
    <xf numFmtId="0" fontId="33" fillId="5" borderId="0" xfId="0" applyFont="1" applyFill="1" applyAlignment="1">
      <alignment horizontal="center"/>
    </xf>
    <xf numFmtId="0" fontId="32" fillId="5" borderId="34" xfId="0" applyFont="1" applyFill="1" applyBorder="1"/>
    <xf numFmtId="0" fontId="32" fillId="5" borderId="36" xfId="0" applyFont="1" applyFill="1" applyBorder="1" applyAlignment="1">
      <alignment horizontal="center" vertical="center"/>
    </xf>
    <xf numFmtId="0" fontId="32" fillId="5" borderId="65" xfId="0" applyFont="1" applyFill="1" applyBorder="1"/>
    <xf numFmtId="0" fontId="3" fillId="0" borderId="0" xfId="0" applyFont="1" applyAlignment="1">
      <alignment horizontal="center"/>
    </xf>
    <xf numFmtId="0" fontId="3" fillId="0" borderId="20" xfId="0" applyFont="1" applyBorder="1"/>
    <xf numFmtId="0" fontId="3" fillId="0" borderId="21" xfId="0" applyFont="1" applyBorder="1" applyAlignment="1">
      <alignment horizontal="center" vertical="center"/>
    </xf>
    <xf numFmtId="0" fontId="3" fillId="0" borderId="46" xfId="0" applyFont="1" applyBorder="1"/>
    <xf numFmtId="0" fontId="3" fillId="0" borderId="10" xfId="0" applyFont="1" applyBorder="1"/>
    <xf numFmtId="0" fontId="3" fillId="0" borderId="11" xfId="0" applyFont="1" applyBorder="1" applyAlignment="1">
      <alignment horizontal="center" vertical="center"/>
    </xf>
    <xf numFmtId="0" fontId="3" fillId="0" borderId="12" xfId="0" applyFont="1" applyBorder="1"/>
    <xf numFmtId="0" fontId="3" fillId="0" borderId="14" xfId="0" applyFont="1" applyBorder="1" applyAlignment="1">
      <alignment horizontal="center" vertical="center"/>
    </xf>
    <xf numFmtId="0" fontId="3" fillId="0" borderId="0" xfId="0" applyFont="1" applyAlignment="1">
      <alignment horizontal="center" vertical="center"/>
    </xf>
    <xf numFmtId="0" fontId="34" fillId="0" borderId="0" xfId="0" applyFont="1"/>
    <xf numFmtId="0" fontId="32" fillId="5" borderId="25" xfId="0" applyFont="1" applyFill="1" applyBorder="1"/>
    <xf numFmtId="0" fontId="32" fillId="5" borderId="22" xfId="0" applyFont="1" applyFill="1" applyBorder="1" applyAlignment="1">
      <alignment horizontal="center" vertical="center"/>
    </xf>
    <xf numFmtId="0" fontId="32" fillId="5" borderId="22" xfId="0" applyFont="1" applyFill="1" applyBorder="1"/>
    <xf numFmtId="0" fontId="32" fillId="5" borderId="63" xfId="0" applyFont="1" applyFill="1" applyBorder="1" applyAlignment="1">
      <alignment horizontal="center"/>
    </xf>
    <xf numFmtId="0" fontId="3" fillId="0" borderId="7" xfId="0" applyFont="1" applyBorder="1"/>
    <xf numFmtId="0" fontId="3" fillId="0" borderId="8" xfId="0" applyFont="1" applyBorder="1" applyAlignment="1">
      <alignment horizontal="center" vertical="center"/>
    </xf>
    <xf numFmtId="0" fontId="3" fillId="0" borderId="8" xfId="0" applyFont="1" applyBorder="1"/>
    <xf numFmtId="0" fontId="3" fillId="0" borderId="8" xfId="0" applyFont="1" applyBorder="1" applyAlignment="1">
      <alignment horizontal="center"/>
    </xf>
    <xf numFmtId="2" fontId="3" fillId="0" borderId="8" xfId="0" applyNumberFormat="1" applyFont="1" applyBorder="1" applyAlignment="1">
      <alignment horizontal="center"/>
    </xf>
    <xf numFmtId="2" fontId="3" fillId="0" borderId="9" xfId="0" applyNumberFormat="1" applyFont="1" applyBorder="1" applyAlignment="1">
      <alignment horizontal="center"/>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xf>
    <xf numFmtId="2" fontId="3" fillId="0" borderId="1" xfId="0" applyNumberFormat="1" applyFont="1" applyBorder="1" applyAlignment="1">
      <alignment horizontal="center"/>
    </xf>
    <xf numFmtId="2" fontId="3" fillId="0" borderId="11" xfId="0" applyNumberFormat="1" applyFont="1" applyBorder="1" applyAlignment="1">
      <alignment horizontal="center"/>
    </xf>
    <xf numFmtId="0" fontId="3" fillId="0" borderId="13" xfId="0" applyFont="1" applyBorder="1" applyAlignment="1">
      <alignment horizontal="center" vertical="center"/>
    </xf>
    <xf numFmtId="0" fontId="3" fillId="0" borderId="13" xfId="0" applyFont="1" applyBorder="1"/>
    <xf numFmtId="0" fontId="3" fillId="0" borderId="13" xfId="0" applyFont="1" applyBorder="1" applyAlignment="1">
      <alignment horizontal="center"/>
    </xf>
    <xf numFmtId="2" fontId="3" fillId="0" borderId="13" xfId="0" applyNumberFormat="1" applyFont="1" applyBorder="1" applyAlignment="1">
      <alignment horizontal="center"/>
    </xf>
    <xf numFmtId="2" fontId="3" fillId="0" borderId="14" xfId="0" applyNumberFormat="1" applyFont="1" applyBorder="1" applyAlignment="1">
      <alignment horizontal="center"/>
    </xf>
    <xf numFmtId="2" fontId="34" fillId="0" borderId="0" xfId="0" applyNumberFormat="1" applyFont="1" applyAlignment="1">
      <alignment horizontal="center"/>
    </xf>
    <xf numFmtId="2" fontId="34" fillId="0" borderId="0" xfId="0" applyNumberFormat="1" applyFont="1"/>
    <xf numFmtId="0" fontId="32" fillId="5" borderId="35" xfId="0" applyFont="1" applyFill="1" applyBorder="1" applyAlignment="1">
      <alignment horizontal="center" vertical="center"/>
    </xf>
    <xf numFmtId="0" fontId="32" fillId="5" borderId="35" xfId="0" applyFont="1" applyFill="1" applyBorder="1"/>
    <xf numFmtId="0" fontId="3" fillId="0" borderId="34" xfId="0" applyFont="1" applyBorder="1"/>
    <xf numFmtId="0" fontId="3" fillId="0" borderId="35" xfId="0" applyFont="1" applyBorder="1" applyAlignment="1">
      <alignment horizontal="center" vertical="center"/>
    </xf>
    <xf numFmtId="0" fontId="3" fillId="0" borderId="35" xfId="0" applyFont="1" applyBorder="1"/>
    <xf numFmtId="0" fontId="3" fillId="0" borderId="35" xfId="0" applyFont="1" applyBorder="1" applyAlignment="1">
      <alignment horizontal="center"/>
    </xf>
    <xf numFmtId="2" fontId="3" fillId="0" borderId="35" xfId="0" applyNumberFormat="1" applyFont="1" applyBorder="1" applyAlignment="1">
      <alignment horizontal="center"/>
    </xf>
    <xf numFmtId="2" fontId="3" fillId="0" borderId="36" xfId="0" applyNumberFormat="1" applyFont="1" applyBorder="1" applyAlignment="1">
      <alignment horizontal="center"/>
    </xf>
    <xf numFmtId="0" fontId="32" fillId="5" borderId="59" xfId="0" applyFont="1" applyFill="1" applyBorder="1"/>
    <xf numFmtId="0" fontId="32" fillId="5" borderId="60" xfId="0" applyFont="1" applyFill="1" applyBorder="1" applyAlignment="1">
      <alignment horizontal="center" vertical="center"/>
    </xf>
    <xf numFmtId="0" fontId="32" fillId="5" borderId="60" xfId="0" applyFont="1" applyFill="1" applyBorder="1"/>
    <xf numFmtId="2" fontId="3" fillId="0" borderId="8" xfId="2" applyNumberFormat="1" applyFont="1" applyFill="1" applyBorder="1" applyAlignment="1">
      <alignment horizontal="center"/>
    </xf>
    <xf numFmtId="2" fontId="3" fillId="0" borderId="9" xfId="2" applyNumberFormat="1" applyFont="1" applyFill="1" applyBorder="1" applyAlignment="1">
      <alignment horizontal="center"/>
    </xf>
    <xf numFmtId="2" fontId="3" fillId="0" borderId="1" xfId="2" applyNumberFormat="1" applyFont="1" applyFill="1" applyBorder="1" applyAlignment="1">
      <alignment horizontal="center"/>
    </xf>
    <xf numFmtId="2" fontId="3" fillId="0" borderId="11" xfId="2" applyNumberFormat="1" applyFont="1" applyFill="1" applyBorder="1" applyAlignment="1">
      <alignment horizontal="center"/>
    </xf>
    <xf numFmtId="2" fontId="3" fillId="0" borderId="13" xfId="2" applyNumberFormat="1" applyFont="1" applyFill="1" applyBorder="1" applyAlignment="1">
      <alignment horizontal="center"/>
    </xf>
    <xf numFmtId="2" fontId="3" fillId="0" borderId="14" xfId="2" applyNumberFormat="1" applyFont="1" applyFill="1" applyBorder="1" applyAlignment="1">
      <alignment horizontal="center"/>
    </xf>
    <xf numFmtId="0" fontId="32" fillId="5" borderId="61" xfId="0" applyFont="1" applyFill="1" applyBorder="1" applyAlignment="1">
      <alignment horizontal="center"/>
    </xf>
    <xf numFmtId="0" fontId="9" fillId="6" borderId="11"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35" fillId="5" borderId="0" xfId="0" applyFont="1" applyFill="1" applyAlignment="1">
      <alignment vertical="center" wrapText="1"/>
    </xf>
    <xf numFmtId="0" fontId="35" fillId="5" borderId="0" xfId="0" applyFont="1" applyFill="1" applyAlignment="1">
      <alignment horizontal="center" vertical="center" wrapText="1"/>
    </xf>
    <xf numFmtId="0" fontId="31" fillId="5" borderId="0" xfId="0" applyFont="1" applyFill="1" applyAlignment="1">
      <alignment horizontal="left" vertical="center"/>
    </xf>
    <xf numFmtId="0" fontId="35" fillId="5" borderId="0" xfId="0" applyFont="1" applyFill="1" applyAlignment="1">
      <alignment horizontal="left" vertical="center" wrapText="1"/>
    </xf>
    <xf numFmtId="2" fontId="35" fillId="5" borderId="0" xfId="0" applyNumberFormat="1" applyFont="1" applyFill="1" applyAlignment="1">
      <alignment horizontal="left" vertical="center" wrapText="1"/>
    </xf>
    <xf numFmtId="0" fontId="35" fillId="5" borderId="0" xfId="0" applyFont="1" applyFill="1" applyAlignment="1">
      <alignment horizontal="left" vertical="center"/>
    </xf>
    <xf numFmtId="0" fontId="35" fillId="5" borderId="0" xfId="0" applyFont="1" applyFill="1" applyAlignment="1">
      <alignment vertical="center"/>
    </xf>
    <xf numFmtId="0" fontId="8" fillId="0" borderId="8" xfId="0" applyFont="1" applyBorder="1" applyAlignment="1">
      <alignment vertical="center" wrapText="1"/>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8" fillId="0" borderId="20" xfId="0" applyFont="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8" fillId="0" borderId="13" xfId="0" applyFont="1" applyFill="1" applyBorder="1" applyAlignment="1">
      <alignment vertical="center" wrapText="1"/>
    </xf>
    <xf numFmtId="0" fontId="7" fillId="0" borderId="0" xfId="0" applyFont="1" applyAlignment="1">
      <alignment horizontal="left" wrapText="1"/>
    </xf>
    <xf numFmtId="0" fontId="7" fillId="0" borderId="0" xfId="0" applyFont="1" applyAlignment="1">
      <alignment horizontal="left" vertical="center"/>
    </xf>
    <xf numFmtId="0" fontId="7" fillId="0" borderId="0" xfId="0" applyFont="1" applyAlignment="1">
      <alignment horizontal="left" vertical="center" wrapText="1"/>
    </xf>
    <xf numFmtId="165" fontId="9" fillId="6" borderId="11" xfId="0" applyNumberFormat="1" applyFont="1" applyFill="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xf numFmtId="0" fontId="3" fillId="0" borderId="2" xfId="0" applyFont="1" applyBorder="1" applyAlignment="1">
      <alignment horizontal="center"/>
    </xf>
    <xf numFmtId="2" fontId="3" fillId="0" borderId="2" xfId="0" applyNumberFormat="1" applyFont="1" applyBorder="1" applyAlignment="1">
      <alignment horizontal="center"/>
    </xf>
    <xf numFmtId="2" fontId="3" fillId="0" borderId="18" xfId="0" applyNumberFormat="1" applyFont="1" applyBorder="1" applyAlignment="1">
      <alignment horizontal="center"/>
    </xf>
    <xf numFmtId="0" fontId="3" fillId="0" borderId="17" xfId="0" applyFont="1" applyBorder="1"/>
    <xf numFmtId="0" fontId="7" fillId="0" borderId="0" xfId="0" applyFont="1" applyAlignment="1">
      <alignment vertical="center" wrapText="1"/>
    </xf>
    <xf numFmtId="0" fontId="9"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9" fillId="6" borderId="10" xfId="0" applyFont="1" applyFill="1" applyBorder="1" applyAlignment="1">
      <alignment horizontal="left" vertical="center" wrapText="1"/>
    </xf>
    <xf numFmtId="0" fontId="9" fillId="6" borderId="1"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2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9" xfId="0" applyFont="1" applyFill="1" applyBorder="1" applyAlignment="1">
      <alignment horizontal="center" vertical="center" wrapText="1"/>
    </xf>
    <xf numFmtId="9" fontId="14" fillId="0" borderId="22" xfId="0" applyNumberFormat="1"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9" fontId="14" fillId="0" borderId="19" xfId="0" applyNumberFormat="1" applyFont="1" applyFill="1" applyBorder="1" applyAlignment="1">
      <alignment horizontal="center" vertical="center" wrapText="1"/>
    </xf>
    <xf numFmtId="9" fontId="14" fillId="7" borderId="22" xfId="0" applyNumberFormat="1" applyFont="1" applyFill="1" applyBorder="1" applyAlignment="1" applyProtection="1">
      <alignment horizontal="center" vertical="center" wrapText="1"/>
      <protection locked="0"/>
    </xf>
    <xf numFmtId="9" fontId="14" fillId="7" borderId="5" xfId="0" applyNumberFormat="1" applyFont="1" applyFill="1" applyBorder="1" applyAlignment="1" applyProtection="1">
      <alignment horizontal="center" vertical="center" wrapText="1"/>
      <protection locked="0"/>
    </xf>
    <xf numFmtId="9" fontId="14" fillId="7" borderId="19" xfId="0"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lignment horizontal="left" vertical="center" wrapText="1"/>
    </xf>
    <xf numFmtId="0" fontId="14" fillId="0" borderId="5" xfId="1" applyNumberFormat="1" applyFont="1" applyFill="1" applyBorder="1" applyAlignment="1">
      <alignment horizontal="left" vertical="center" wrapText="1"/>
    </xf>
    <xf numFmtId="0" fontId="14" fillId="0" borderId="19" xfId="1" applyNumberFormat="1"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14" fillId="0" borderId="20"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13" xfId="0" applyFont="1" applyBorder="1" applyAlignment="1">
      <alignment horizontal="left" vertical="center" wrapText="1"/>
    </xf>
    <xf numFmtId="0" fontId="8" fillId="0" borderId="1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6" xfId="0" applyFont="1" applyFill="1" applyBorder="1" applyAlignment="1">
      <alignment horizontal="left" vertical="center" wrapText="1"/>
    </xf>
    <xf numFmtId="9" fontId="8" fillId="0" borderId="8"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3" xfId="0" applyNumberFormat="1" applyFont="1" applyBorder="1" applyAlignment="1">
      <alignment horizontal="center"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0" fontId="14" fillId="0" borderId="22" xfId="0" applyFont="1" applyBorder="1" applyAlignment="1">
      <alignment horizontal="left" vertical="center" wrapText="1"/>
    </xf>
    <xf numFmtId="0" fontId="14" fillId="0" borderId="19" xfId="0" applyFont="1" applyBorder="1" applyAlignment="1">
      <alignment horizontal="left"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vertical="center" wrapText="1"/>
    </xf>
    <xf numFmtId="10" fontId="14" fillId="0" borderId="22" xfId="1" applyNumberFormat="1" applyFont="1" applyFill="1" applyBorder="1" applyAlignment="1">
      <alignment horizontal="center" vertical="center" wrapText="1"/>
    </xf>
    <xf numFmtId="10" fontId="14" fillId="0" borderId="19" xfId="1" applyNumberFormat="1"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7"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3" xfId="0" applyFont="1" applyFill="1" applyBorder="1" applyAlignment="1">
      <alignment horizontal="left" vertical="center" wrapText="1"/>
    </xf>
    <xf numFmtId="9" fontId="14" fillId="0" borderId="8"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0" fontId="14" fillId="0" borderId="22" xfId="0" applyFont="1" applyFill="1" applyBorder="1" applyAlignment="1">
      <alignment horizontal="left" vertical="center" wrapText="1"/>
    </xf>
    <xf numFmtId="0" fontId="14" fillId="0" borderId="5" xfId="0" applyFont="1" applyFill="1" applyBorder="1" applyAlignment="1">
      <alignment horizontal="left" vertical="center" wrapText="1"/>
    </xf>
    <xf numFmtId="10" fontId="14" fillId="0" borderId="5" xfId="1" applyNumberFormat="1" applyFont="1" applyFill="1" applyBorder="1" applyAlignment="1">
      <alignment horizontal="center" vertical="center" wrapText="1"/>
    </xf>
    <xf numFmtId="0" fontId="8" fillId="0" borderId="9" xfId="0" applyFont="1" applyBorder="1" applyAlignment="1">
      <alignment horizontal="left" vertical="center" wrapText="1"/>
    </xf>
    <xf numFmtId="165" fontId="8" fillId="0" borderId="15" xfId="0" applyNumberFormat="1" applyFont="1" applyBorder="1" applyAlignment="1">
      <alignment horizontal="left" vertical="center" wrapText="1"/>
    </xf>
    <xf numFmtId="165" fontId="8" fillId="0" borderId="3" xfId="0" applyNumberFormat="1" applyFont="1" applyBorder="1" applyAlignment="1">
      <alignment horizontal="left" vertical="center" wrapText="1"/>
    </xf>
    <xf numFmtId="165" fontId="8" fillId="0" borderId="16" xfId="0" applyNumberFormat="1" applyFont="1" applyBorder="1" applyAlignment="1">
      <alignment horizontal="left" vertical="center" wrapText="1"/>
    </xf>
    <xf numFmtId="0" fontId="8" fillId="0" borderId="11" xfId="0" applyFont="1" applyBorder="1" applyAlignment="1">
      <alignment horizontal="left" vertical="center" wrapText="1"/>
    </xf>
    <xf numFmtId="165" fontId="8" fillId="0" borderId="15" xfId="0" applyNumberFormat="1" applyFont="1" applyFill="1" applyBorder="1" applyAlignment="1">
      <alignment horizontal="left" vertical="center" wrapText="1"/>
    </xf>
    <xf numFmtId="165" fontId="8" fillId="0" borderId="3" xfId="0" applyNumberFormat="1" applyFont="1" applyFill="1" applyBorder="1" applyAlignment="1">
      <alignment horizontal="left" vertical="center" wrapText="1"/>
    </xf>
    <xf numFmtId="165" fontId="8" fillId="0" borderId="16" xfId="0" applyNumberFormat="1" applyFont="1" applyFill="1" applyBorder="1" applyAlignment="1">
      <alignment horizontal="left" vertical="center" wrapText="1"/>
    </xf>
    <xf numFmtId="9" fontId="14" fillId="0" borderId="6"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8" fillId="0" borderId="8" xfId="1" applyFont="1" applyBorder="1" applyAlignment="1">
      <alignment horizontal="center" vertical="center" wrapText="1"/>
    </xf>
    <xf numFmtId="9" fontId="8" fillId="0" borderId="1" xfId="1" applyFont="1" applyBorder="1" applyAlignment="1">
      <alignment horizontal="center" vertical="center" wrapText="1"/>
    </xf>
    <xf numFmtId="9" fontId="8" fillId="0" borderId="13" xfId="1" applyFont="1" applyBorder="1" applyAlignment="1">
      <alignment horizontal="center" vertical="center" wrapText="1"/>
    </xf>
    <xf numFmtId="0" fontId="14" fillId="0" borderId="8" xfId="0" applyFont="1" applyBorder="1" applyAlignment="1">
      <alignment horizontal="left" vertical="center" wrapText="1"/>
    </xf>
    <xf numFmtId="9" fontId="14" fillId="0" borderId="5"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0" fontId="8" fillId="0" borderId="6" xfId="0" applyFont="1" applyBorder="1" applyAlignment="1">
      <alignment horizontal="left" vertical="center" wrapText="1"/>
    </xf>
    <xf numFmtId="9" fontId="8" fillId="7" borderId="63" xfId="0" applyNumberFormat="1" applyFont="1" applyFill="1" applyBorder="1" applyAlignment="1" applyProtection="1">
      <alignment horizontal="left" vertical="center" wrapText="1"/>
      <protection locked="0"/>
    </xf>
    <xf numFmtId="9" fontId="8" fillId="7" borderId="64" xfId="0" applyNumberFormat="1" applyFont="1" applyFill="1" applyBorder="1" applyAlignment="1" applyProtection="1">
      <alignment horizontal="left" vertical="center" wrapText="1"/>
      <protection locked="0"/>
    </xf>
    <xf numFmtId="9" fontId="8" fillId="7" borderId="68" xfId="0" applyNumberFormat="1"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0" fontId="8" fillId="0" borderId="20" xfId="0" applyFont="1" applyBorder="1" applyAlignment="1">
      <alignment horizontal="left" vertical="center" wrapText="1"/>
    </xf>
    <xf numFmtId="9" fontId="14" fillId="0" borderId="22" xfId="0" applyNumberFormat="1" applyFont="1" applyBorder="1" applyAlignment="1">
      <alignment horizontal="center" vertical="center" wrapText="1"/>
    </xf>
    <xf numFmtId="9" fontId="14" fillId="0" borderId="8" xfId="0" applyNumberFormat="1" applyFont="1" applyBorder="1" applyAlignment="1">
      <alignment horizontal="center" vertical="center" wrapText="1"/>
    </xf>
    <xf numFmtId="0" fontId="8" fillId="0" borderId="25"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5" xfId="0" applyFont="1" applyFill="1" applyBorder="1" applyAlignment="1">
      <alignment horizontal="left" vertical="center" wrapText="1"/>
    </xf>
    <xf numFmtId="10" fontId="8" fillId="0" borderId="22" xfId="1" applyNumberFormat="1" applyFont="1" applyFill="1" applyBorder="1" applyAlignment="1">
      <alignment horizontal="center" vertical="center" wrapText="1"/>
    </xf>
    <xf numFmtId="10" fontId="8" fillId="0" borderId="19" xfId="1" applyNumberFormat="1" applyFont="1" applyFill="1" applyBorder="1" applyAlignment="1">
      <alignment horizontal="center" vertical="center" wrapText="1"/>
    </xf>
    <xf numFmtId="0" fontId="14" fillId="0" borderId="10" xfId="0" applyFont="1" applyFill="1" applyBorder="1" applyAlignment="1">
      <alignment horizontal="left" vertical="center" wrapText="1"/>
    </xf>
    <xf numFmtId="0" fontId="14"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9" fontId="14" fillId="7" borderId="63" xfId="0" applyNumberFormat="1" applyFont="1" applyFill="1" applyBorder="1" applyAlignment="1" applyProtection="1">
      <alignment horizontal="left" vertical="center" wrapText="1"/>
      <protection locked="0"/>
    </xf>
    <xf numFmtId="9" fontId="14" fillId="7" borderId="64" xfId="0" applyNumberFormat="1" applyFont="1" applyFill="1" applyBorder="1" applyAlignment="1" applyProtection="1">
      <alignment horizontal="left" vertical="center" wrapText="1"/>
      <protection locked="0"/>
    </xf>
    <xf numFmtId="9" fontId="14" fillId="7" borderId="68" xfId="0" applyNumberFormat="1" applyFont="1" applyFill="1" applyBorder="1" applyAlignment="1" applyProtection="1">
      <alignment horizontal="left" vertical="center" wrapText="1"/>
      <protection locked="0"/>
    </xf>
    <xf numFmtId="9" fontId="14" fillId="0" borderId="22" xfId="0" applyNumberFormat="1" applyFont="1" applyBorder="1" applyAlignment="1">
      <alignment horizontal="left" vertical="center" wrapText="1"/>
    </xf>
    <xf numFmtId="9" fontId="14" fillId="0" borderId="5" xfId="0" applyNumberFormat="1" applyFont="1" applyBorder="1" applyAlignment="1">
      <alignment horizontal="left" vertical="center" wrapText="1"/>
    </xf>
    <xf numFmtId="9" fontId="14" fillId="0" borderId="19" xfId="0" applyNumberFormat="1" applyFont="1" applyBorder="1" applyAlignment="1">
      <alignment horizontal="left" vertical="center" wrapText="1"/>
    </xf>
    <xf numFmtId="9" fontId="8" fillId="7" borderId="22" xfId="1" applyFont="1" applyFill="1" applyBorder="1" applyAlignment="1" applyProtection="1">
      <alignment horizontal="center" vertical="center" wrapText="1"/>
      <protection locked="0"/>
    </xf>
    <xf numFmtId="9" fontId="8" fillId="7" borderId="5" xfId="1" applyFont="1" applyFill="1" applyBorder="1" applyAlignment="1" applyProtection="1">
      <alignment horizontal="center" vertical="center" wrapText="1"/>
      <protection locked="0"/>
    </xf>
    <xf numFmtId="9" fontId="8" fillId="7" borderId="19" xfId="1" applyFont="1" applyFill="1" applyBorder="1" applyAlignment="1" applyProtection="1">
      <alignment horizontal="center" vertical="center" wrapText="1"/>
      <protection locked="0"/>
    </xf>
    <xf numFmtId="9" fontId="8" fillId="7" borderId="22" xfId="0" applyNumberFormat="1" applyFont="1" applyFill="1" applyBorder="1" applyAlignment="1" applyProtection="1">
      <alignment horizontal="center" vertical="center" wrapText="1"/>
      <protection locked="0"/>
    </xf>
    <xf numFmtId="9" fontId="8" fillId="7" borderId="5" xfId="0" applyNumberFormat="1" applyFont="1" applyFill="1" applyBorder="1" applyAlignment="1" applyProtection="1">
      <alignment horizontal="center" vertical="center" wrapText="1"/>
      <protection locked="0"/>
    </xf>
    <xf numFmtId="9" fontId="8" fillId="7" borderId="19" xfId="0" applyNumberFormat="1" applyFont="1" applyFill="1" applyBorder="1" applyAlignment="1" applyProtection="1">
      <alignment horizontal="center" vertical="center" wrapText="1"/>
      <protection locked="0"/>
    </xf>
    <xf numFmtId="9" fontId="8" fillId="0" borderId="22" xfId="0" applyNumberFormat="1" applyFont="1" applyBorder="1" applyAlignment="1">
      <alignment horizontal="left" vertical="center" wrapText="1"/>
    </xf>
    <xf numFmtId="9" fontId="8" fillId="0" borderId="5" xfId="0" applyNumberFormat="1" applyFont="1" applyBorder="1" applyAlignment="1">
      <alignment horizontal="left" vertical="center" wrapText="1"/>
    </xf>
    <xf numFmtId="9" fontId="8" fillId="0" borderId="19" xfId="0" applyNumberFormat="1" applyFont="1" applyBorder="1" applyAlignment="1">
      <alignment horizontal="left" vertical="center" wrapText="1"/>
    </xf>
    <xf numFmtId="9" fontId="8" fillId="0" borderId="22" xfId="0" applyNumberFormat="1" applyFont="1" applyFill="1" applyBorder="1" applyAlignment="1">
      <alignment horizontal="left" vertical="center" wrapText="1"/>
    </xf>
    <xf numFmtId="9" fontId="8" fillId="0" borderId="5" xfId="0" applyNumberFormat="1" applyFont="1" applyFill="1" applyBorder="1" applyAlignment="1">
      <alignment horizontal="left" vertical="center" wrapText="1"/>
    </xf>
    <xf numFmtId="9" fontId="8" fillId="0" borderId="19" xfId="0" applyNumberFormat="1" applyFont="1" applyFill="1" applyBorder="1" applyAlignment="1">
      <alignment horizontal="left" vertical="center" wrapText="1"/>
    </xf>
    <xf numFmtId="9" fontId="8" fillId="0" borderId="22" xfId="1" applyFont="1" applyBorder="1" applyAlignment="1">
      <alignment horizontal="left" vertical="center" wrapText="1"/>
    </xf>
    <xf numFmtId="9" fontId="8" fillId="0" borderId="5" xfId="1" applyFont="1" applyBorder="1" applyAlignment="1">
      <alignment horizontal="left" vertical="center" wrapText="1"/>
    </xf>
    <xf numFmtId="9" fontId="8" fillId="0" borderId="19" xfId="1" applyFont="1" applyBorder="1" applyAlignment="1">
      <alignment horizontal="left" vertical="center" wrapText="1"/>
    </xf>
    <xf numFmtId="9" fontId="8" fillId="7" borderId="63" xfId="1" applyFont="1" applyFill="1" applyBorder="1" applyAlignment="1" applyProtection="1">
      <alignment horizontal="left" vertical="center" wrapText="1"/>
      <protection locked="0"/>
    </xf>
    <xf numFmtId="9" fontId="8" fillId="7" borderId="64" xfId="1" applyFont="1" applyFill="1" applyBorder="1" applyAlignment="1" applyProtection="1">
      <alignment horizontal="left" vertical="center" wrapText="1"/>
      <protection locked="0"/>
    </xf>
    <xf numFmtId="9" fontId="8" fillId="7" borderId="68" xfId="1" applyFont="1" applyFill="1" applyBorder="1" applyAlignment="1" applyProtection="1">
      <alignment horizontal="left" vertical="center" wrapText="1"/>
      <protection locked="0"/>
    </xf>
    <xf numFmtId="9" fontId="14" fillId="0" borderId="22" xfId="0" applyNumberFormat="1" applyFont="1" applyFill="1" applyBorder="1" applyAlignment="1">
      <alignment horizontal="left" vertical="center" wrapText="1"/>
    </xf>
    <xf numFmtId="9" fontId="14" fillId="0" borderId="19" xfId="0" applyNumberFormat="1" applyFont="1" applyFill="1" applyBorder="1" applyAlignment="1">
      <alignment horizontal="left" vertical="center" wrapText="1"/>
    </xf>
    <xf numFmtId="9" fontId="14" fillId="0" borderId="5" xfId="0" applyNumberFormat="1"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8" fillId="0" borderId="28"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10" fontId="8" fillId="0" borderId="8" xfId="1" applyNumberFormat="1" applyFont="1" applyBorder="1" applyAlignment="1">
      <alignment horizontal="center" vertical="center" wrapText="1"/>
    </xf>
    <xf numFmtId="10" fontId="8" fillId="0" borderId="1" xfId="1" applyNumberFormat="1" applyFont="1" applyBorder="1" applyAlignment="1">
      <alignment horizontal="center" vertical="center" wrapText="1"/>
    </xf>
    <xf numFmtId="10" fontId="8" fillId="0" borderId="13" xfId="1" applyNumberFormat="1" applyFont="1" applyBorder="1" applyAlignment="1">
      <alignment horizontal="center" vertical="center" wrapText="1"/>
    </xf>
    <xf numFmtId="0" fontId="8" fillId="0" borderId="17" xfId="0" applyFont="1" applyBorder="1" applyAlignment="1">
      <alignment horizontal="left" vertical="center" wrapText="1"/>
    </xf>
    <xf numFmtId="0" fontId="8" fillId="0" borderId="2" xfId="0" applyFont="1" applyBorder="1" applyAlignment="1">
      <alignment horizontal="left" vertical="center" wrapText="1"/>
    </xf>
    <xf numFmtId="10" fontId="8" fillId="0" borderId="6" xfId="1" applyNumberFormat="1" applyFont="1" applyBorder="1" applyAlignment="1">
      <alignment horizontal="center" vertical="center" wrapText="1"/>
    </xf>
    <xf numFmtId="10" fontId="8" fillId="0" borderId="2" xfId="1" applyNumberFormat="1" applyFont="1" applyBorder="1" applyAlignment="1">
      <alignment horizontal="center" vertical="center" wrapText="1"/>
    </xf>
    <xf numFmtId="10" fontId="14" fillId="0" borderId="8" xfId="1" applyNumberFormat="1" applyFont="1" applyBorder="1" applyAlignment="1">
      <alignment horizontal="center" vertical="center" wrapText="1"/>
    </xf>
    <xf numFmtId="10" fontId="14" fillId="0" borderId="13" xfId="1" applyNumberFormat="1" applyFont="1" applyBorder="1" applyAlignment="1">
      <alignment horizontal="center" vertical="center" wrapText="1"/>
    </xf>
    <xf numFmtId="0" fontId="14" fillId="0" borderId="23" xfId="0" applyFont="1" applyBorder="1" applyAlignment="1">
      <alignment horizontal="left" vertical="center" wrapText="1"/>
    </xf>
    <xf numFmtId="0" fontId="14" fillId="0" borderId="5" xfId="0" applyFont="1" applyBorder="1" applyAlignment="1">
      <alignment horizontal="left" vertical="center" wrapText="1"/>
    </xf>
    <xf numFmtId="166" fontId="14" fillId="0" borderId="8"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166" fontId="14" fillId="0" borderId="6" xfId="0" applyNumberFormat="1" applyFont="1" applyBorder="1" applyAlignment="1">
      <alignment horizontal="center" vertical="center" wrapText="1"/>
    </xf>
    <xf numFmtId="9" fontId="8" fillId="0" borderId="8"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8" fillId="0" borderId="13"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0" xfId="0" applyFont="1" applyBorder="1" applyAlignment="1">
      <alignment vertical="center" wrapText="1"/>
    </xf>
    <xf numFmtId="0" fontId="8" fillId="0" borderId="6" xfId="0" applyFont="1" applyBorder="1" applyAlignment="1">
      <alignment vertical="center" wrapText="1"/>
    </xf>
    <xf numFmtId="9" fontId="8" fillId="0" borderId="6" xfId="0" applyNumberFormat="1" applyFont="1" applyBorder="1" applyAlignment="1">
      <alignment horizontal="center" vertical="center" wrapText="1"/>
    </xf>
    <xf numFmtId="0" fontId="8" fillId="0" borderId="23" xfId="0" applyFont="1" applyFill="1" applyBorder="1" applyAlignment="1">
      <alignment vertical="center" wrapText="1"/>
    </xf>
    <xf numFmtId="0" fontId="8" fillId="0" borderId="24"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15"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9" fontId="8" fillId="0" borderId="6"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166" fontId="14" fillId="0" borderId="5" xfId="0" applyNumberFormat="1" applyFont="1" applyBorder="1" applyAlignment="1">
      <alignment horizontal="center" vertical="center" wrapText="1"/>
    </xf>
    <xf numFmtId="9" fontId="8" fillId="7" borderId="63" xfId="0" applyNumberFormat="1" applyFont="1" applyFill="1" applyBorder="1" applyAlignment="1" applyProtection="1">
      <alignment horizontal="center" vertical="center" wrapText="1"/>
      <protection locked="0"/>
    </xf>
    <xf numFmtId="9" fontId="8" fillId="7" borderId="68" xfId="0" applyNumberFormat="1" applyFont="1" applyFill="1" applyBorder="1" applyAlignment="1" applyProtection="1">
      <alignment horizontal="center" vertical="center" wrapText="1"/>
      <protection locked="0"/>
    </xf>
    <xf numFmtId="166" fontId="14" fillId="0" borderId="22" xfId="0" applyNumberFormat="1" applyFont="1" applyBorder="1" applyAlignment="1">
      <alignment horizontal="center" vertical="center" wrapText="1"/>
    </xf>
    <xf numFmtId="166" fontId="14" fillId="0" borderId="19" xfId="0" applyNumberFormat="1" applyFont="1" applyBorder="1" applyAlignment="1">
      <alignment horizontal="center" vertical="center" wrapText="1"/>
    </xf>
    <xf numFmtId="0" fontId="8" fillId="0" borderId="25" xfId="0" applyFont="1" applyBorder="1" applyAlignment="1">
      <alignment horizontal="left" vertical="center" wrapText="1"/>
    </xf>
    <xf numFmtId="0" fontId="8" fillId="0" borderId="24" xfId="0" applyFont="1" applyBorder="1" applyAlignment="1">
      <alignment horizontal="left" vertical="center" wrapText="1"/>
    </xf>
    <xf numFmtId="0" fontId="8" fillId="0" borderId="19" xfId="0" applyFont="1" applyFill="1" applyBorder="1" applyAlignment="1">
      <alignment horizontal="left" vertical="center" wrapText="1"/>
    </xf>
    <xf numFmtId="166" fontId="14" fillId="0" borderId="1" xfId="0" applyNumberFormat="1" applyFont="1" applyBorder="1" applyAlignment="1">
      <alignment horizontal="center" vertical="center" wrapText="1"/>
    </xf>
    <xf numFmtId="166" fontId="14" fillId="0" borderId="13" xfId="0" applyNumberFormat="1" applyFont="1" applyBorder="1" applyAlignment="1">
      <alignment horizontal="center" vertical="center" wrapText="1"/>
    </xf>
    <xf numFmtId="0" fontId="8" fillId="0" borderId="23" xfId="0" applyFont="1" applyBorder="1" applyAlignment="1">
      <alignment horizontal="left" vertical="center" wrapText="1"/>
    </xf>
    <xf numFmtId="9" fontId="8" fillId="0" borderId="22"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0" fontId="8" fillId="0"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1" xfId="0" applyFont="1" applyFill="1" applyBorder="1" applyAlignment="1">
      <alignment horizontal="left" vertical="center" wrapText="1"/>
    </xf>
    <xf numFmtId="9" fontId="8" fillId="0" borderId="2"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9" fontId="14" fillId="7" borderId="63" xfId="0" applyNumberFormat="1" applyFont="1" applyFill="1" applyBorder="1" applyAlignment="1" applyProtection="1">
      <alignment horizontal="center" vertical="center" wrapText="1"/>
      <protection locked="0"/>
    </xf>
    <xf numFmtId="9" fontId="14" fillId="7" borderId="68" xfId="0" applyNumberFormat="1" applyFont="1" applyFill="1" applyBorder="1" applyAlignment="1" applyProtection="1">
      <alignment horizontal="center" vertical="center" wrapText="1"/>
      <protection locked="0"/>
    </xf>
    <xf numFmtId="9" fontId="14" fillId="7" borderId="64" xfId="0" applyNumberFormat="1" applyFont="1" applyFill="1" applyBorder="1" applyAlignment="1" applyProtection="1">
      <alignment horizontal="center" vertical="center" wrapText="1"/>
      <protection locked="0"/>
    </xf>
    <xf numFmtId="9" fontId="14" fillId="0" borderId="2" xfId="0" applyNumberFormat="1" applyFont="1" applyBorder="1" applyAlignment="1">
      <alignment horizontal="center" vertical="center" wrapText="1"/>
    </xf>
    <xf numFmtId="9" fontId="8" fillId="7" borderId="64" xfId="0" applyNumberFormat="1" applyFont="1" applyFill="1" applyBorder="1" applyAlignment="1" applyProtection="1">
      <alignment horizontal="center" vertical="center" wrapText="1"/>
      <protection locked="0"/>
    </xf>
    <xf numFmtId="9" fontId="8" fillId="0" borderId="5" xfId="0" applyNumberFormat="1" applyFont="1" applyFill="1" applyBorder="1" applyAlignment="1">
      <alignment horizontal="center" vertical="center" wrapText="1"/>
    </xf>
    <xf numFmtId="0" fontId="16" fillId="0" borderId="15"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6" xfId="0" applyFont="1" applyFill="1" applyBorder="1" applyAlignment="1">
      <alignment horizontal="left" vertical="center" wrapText="1"/>
    </xf>
    <xf numFmtId="2" fontId="14" fillId="0" borderId="15" xfId="0" applyNumberFormat="1" applyFont="1" applyFill="1" applyBorder="1" applyAlignment="1">
      <alignment horizontal="left" vertical="center" wrapText="1"/>
    </xf>
    <xf numFmtId="2" fontId="14" fillId="0" borderId="3" xfId="0" applyNumberFormat="1" applyFont="1" applyFill="1" applyBorder="1" applyAlignment="1">
      <alignment horizontal="left" vertical="center" wrapText="1"/>
    </xf>
    <xf numFmtId="2" fontId="14" fillId="0" borderId="16" xfId="0" applyNumberFormat="1" applyFont="1" applyFill="1" applyBorder="1" applyAlignment="1">
      <alignment horizontal="left" vertical="center" wrapText="1"/>
    </xf>
    <xf numFmtId="2" fontId="14" fillId="0" borderId="77" xfId="0" applyNumberFormat="1" applyFont="1" applyFill="1" applyBorder="1" applyAlignment="1">
      <alignment horizontal="left" vertical="center" wrapText="1"/>
    </xf>
    <xf numFmtId="2" fontId="14" fillId="0" borderId="78" xfId="0" applyNumberFormat="1" applyFont="1" applyFill="1" applyBorder="1" applyAlignment="1">
      <alignment horizontal="left" vertical="center" wrapText="1"/>
    </xf>
    <xf numFmtId="2" fontId="14" fillId="0" borderId="76" xfId="0" applyNumberFormat="1" applyFont="1" applyFill="1" applyBorder="1" applyAlignment="1">
      <alignment horizontal="left" vertical="center" wrapText="1"/>
    </xf>
    <xf numFmtId="9" fontId="8" fillId="0" borderId="22" xfId="1" applyFont="1" applyFill="1" applyBorder="1" applyAlignment="1">
      <alignment horizontal="left" vertical="center" wrapText="1"/>
    </xf>
    <xf numFmtId="9" fontId="8" fillId="0" borderId="19" xfId="1"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19" xfId="0" applyFont="1" applyBorder="1" applyAlignment="1">
      <alignment horizontal="left" vertical="center" wrapText="1"/>
    </xf>
    <xf numFmtId="0" fontId="9" fillId="8" borderId="28" xfId="0" applyFont="1" applyFill="1" applyBorder="1" applyAlignment="1">
      <alignment horizontal="left" vertical="center" wrapText="1"/>
    </xf>
    <xf numFmtId="0" fontId="9" fillId="8" borderId="26" xfId="0" applyFont="1" applyFill="1" applyBorder="1" applyAlignment="1">
      <alignment horizontal="left" vertical="center" wrapText="1"/>
    </xf>
    <xf numFmtId="0" fontId="9" fillId="8" borderId="40" xfId="0" applyFont="1" applyFill="1" applyBorder="1" applyAlignment="1">
      <alignment horizontal="left" vertical="center" wrapText="1"/>
    </xf>
    <xf numFmtId="9" fontId="8" fillId="0" borderId="5" xfId="1" applyFont="1" applyFill="1" applyBorder="1" applyAlignment="1">
      <alignment horizontal="left" vertical="center" wrapText="1"/>
    </xf>
    <xf numFmtId="9" fontId="16" fillId="7" borderId="22" xfId="1" applyFont="1" applyFill="1" applyBorder="1" applyAlignment="1" applyProtection="1">
      <alignment horizontal="center" vertical="center" wrapText="1"/>
      <protection locked="0"/>
    </xf>
    <xf numFmtId="9" fontId="16" fillId="7" borderId="5" xfId="1" applyFont="1" applyFill="1" applyBorder="1" applyAlignment="1" applyProtection="1">
      <alignment horizontal="center" vertical="center" wrapText="1"/>
      <protection locked="0"/>
    </xf>
    <xf numFmtId="9" fontId="16" fillId="7" borderId="19" xfId="1" applyFont="1" applyFill="1" applyBorder="1" applyAlignment="1" applyProtection="1">
      <alignment horizontal="center" vertical="center" wrapText="1"/>
      <protection locked="0"/>
    </xf>
    <xf numFmtId="9" fontId="16" fillId="0" borderId="22" xfId="1" applyFont="1" applyFill="1" applyBorder="1" applyAlignment="1">
      <alignment horizontal="center" vertical="center" wrapText="1"/>
    </xf>
    <xf numFmtId="9" fontId="16" fillId="0" borderId="5" xfId="1" applyFont="1" applyFill="1" applyBorder="1" applyAlignment="1">
      <alignment horizontal="center" vertical="center" wrapText="1"/>
    </xf>
    <xf numFmtId="9" fontId="16" fillId="0" borderId="19" xfId="1" applyFont="1" applyFill="1" applyBorder="1" applyAlignment="1">
      <alignment horizontal="center" vertical="center" wrapText="1"/>
    </xf>
    <xf numFmtId="9" fontId="16" fillId="7" borderId="63" xfId="1" applyFont="1" applyFill="1" applyBorder="1" applyAlignment="1" applyProtection="1">
      <alignment horizontal="center" vertical="center" wrapText="1"/>
      <protection locked="0"/>
    </xf>
    <xf numFmtId="9" fontId="16" fillId="7" borderId="64" xfId="1" applyFont="1" applyFill="1" applyBorder="1" applyAlignment="1" applyProtection="1">
      <alignment horizontal="center" vertical="center" wrapText="1"/>
      <protection locked="0"/>
    </xf>
    <xf numFmtId="9" fontId="16" fillId="7" borderId="68" xfId="1" applyFont="1" applyFill="1" applyBorder="1" applyAlignment="1" applyProtection="1">
      <alignment horizontal="center" vertical="center" wrapText="1"/>
      <protection locked="0"/>
    </xf>
    <xf numFmtId="0" fontId="8" fillId="0" borderId="5" xfId="0" applyFont="1" applyBorder="1" applyAlignment="1">
      <alignment horizontal="left" vertical="center" wrapText="1"/>
    </xf>
    <xf numFmtId="9" fontId="16" fillId="7" borderId="29" xfId="1" applyFont="1" applyFill="1" applyBorder="1" applyAlignment="1" applyProtection="1">
      <alignment horizontal="center" vertical="center" wrapText="1"/>
      <protection locked="0"/>
    </xf>
    <xf numFmtId="9" fontId="16" fillId="7" borderId="44" xfId="1" applyFont="1" applyFill="1" applyBorder="1" applyAlignment="1" applyProtection="1">
      <alignment horizontal="center" vertical="center" wrapText="1"/>
      <protection locked="0"/>
    </xf>
    <xf numFmtId="9" fontId="16" fillId="0" borderId="8" xfId="1" applyFont="1" applyFill="1" applyBorder="1" applyAlignment="1">
      <alignment horizontal="center" vertical="center" wrapText="1"/>
    </xf>
    <xf numFmtId="9" fontId="16" fillId="0" borderId="13" xfId="1" applyFont="1" applyFill="1" applyBorder="1" applyAlignment="1">
      <alignment horizontal="center" vertical="center" wrapText="1"/>
    </xf>
    <xf numFmtId="9" fontId="16" fillId="7" borderId="9" xfId="1" applyFont="1" applyFill="1" applyBorder="1" applyAlignment="1" applyProtection="1">
      <alignment horizontal="center" vertical="center" wrapText="1"/>
      <protection locked="0"/>
    </xf>
    <xf numFmtId="9" fontId="16" fillId="7" borderId="14" xfId="1" applyFont="1" applyFill="1" applyBorder="1" applyAlignment="1" applyProtection="1">
      <alignment horizontal="center" vertical="center" wrapText="1"/>
      <protection locked="0"/>
    </xf>
    <xf numFmtId="0" fontId="12" fillId="8" borderId="15"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9" fillId="8" borderId="66" xfId="0" applyFont="1" applyFill="1" applyBorder="1" applyAlignment="1">
      <alignment horizontal="left" vertical="center" wrapText="1"/>
    </xf>
    <xf numFmtId="0" fontId="9" fillId="8" borderId="67" xfId="0" applyFont="1" applyFill="1" applyBorder="1" applyAlignment="1">
      <alignment horizontal="left" vertical="center" wrapText="1"/>
    </xf>
    <xf numFmtId="0" fontId="9" fillId="8" borderId="72" xfId="0" applyFont="1" applyFill="1" applyBorder="1" applyAlignment="1">
      <alignment horizontal="left" vertical="center" wrapText="1"/>
    </xf>
    <xf numFmtId="0" fontId="9" fillId="8" borderId="15" xfId="0" applyFont="1" applyFill="1" applyBorder="1" applyAlignment="1">
      <alignment horizontal="left" vertical="center" wrapText="1"/>
    </xf>
    <xf numFmtId="0" fontId="9" fillId="8" borderId="3" xfId="0" applyFont="1" applyFill="1" applyBorder="1" applyAlignment="1">
      <alignment horizontal="left" vertical="center" wrapText="1"/>
    </xf>
    <xf numFmtId="0" fontId="9" fillId="8" borderId="30" xfId="0" applyFont="1" applyFill="1" applyBorder="1" applyAlignment="1">
      <alignment horizontal="left" vertical="center" wrapText="1"/>
    </xf>
    <xf numFmtId="9" fontId="8" fillId="0" borderId="8"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13" xfId="1" applyFont="1" applyFill="1" applyBorder="1" applyAlignment="1">
      <alignment horizontal="left" vertical="center" wrapText="1"/>
    </xf>
    <xf numFmtId="0" fontId="16" fillId="0" borderId="22" xfId="1" applyNumberFormat="1" applyFont="1" applyFill="1" applyBorder="1" applyAlignment="1">
      <alignment horizontal="center" vertical="center" wrapText="1"/>
    </xf>
    <xf numFmtId="0" fontId="16" fillId="0" borderId="19" xfId="1" applyNumberFormat="1" applyFont="1" applyFill="1" applyBorder="1" applyAlignment="1">
      <alignment horizontal="center" vertical="center" wrapText="1"/>
    </xf>
    <xf numFmtId="9" fontId="16" fillId="7" borderId="8" xfId="1" applyFont="1" applyFill="1" applyBorder="1" applyAlignment="1" applyProtection="1">
      <alignment horizontal="center" vertical="center" wrapText="1"/>
      <protection locked="0"/>
    </xf>
    <xf numFmtId="9" fontId="16" fillId="7" borderId="1" xfId="1" applyFont="1" applyFill="1" applyBorder="1" applyAlignment="1" applyProtection="1">
      <alignment horizontal="center" vertical="center" wrapText="1"/>
      <protection locked="0"/>
    </xf>
    <xf numFmtId="9" fontId="16" fillId="7" borderId="13" xfId="1" applyFont="1" applyFill="1" applyBorder="1" applyAlignment="1" applyProtection="1">
      <alignment horizontal="center" vertical="center" wrapText="1"/>
      <protection locked="0"/>
    </xf>
    <xf numFmtId="9" fontId="16" fillId="0" borderId="1" xfId="1" applyFont="1" applyFill="1" applyBorder="1" applyAlignment="1">
      <alignment horizontal="center" vertical="center" wrapText="1"/>
    </xf>
    <xf numFmtId="9" fontId="16" fillId="7" borderId="11" xfId="1" applyFont="1" applyFill="1" applyBorder="1" applyAlignment="1" applyProtection="1">
      <alignment horizontal="center" vertical="center" wrapText="1"/>
      <protection locked="0"/>
    </xf>
    <xf numFmtId="0" fontId="8" fillId="0" borderId="29" xfId="0" applyFont="1" applyBorder="1" applyAlignment="1">
      <alignment vertical="center" wrapText="1"/>
    </xf>
    <xf numFmtId="0" fontId="8" fillId="0" borderId="4" xfId="0" applyFont="1" applyBorder="1" applyAlignment="1">
      <alignment vertical="center" wrapText="1"/>
    </xf>
    <xf numFmtId="0" fontId="8" fillId="0" borderId="44" xfId="0" applyFont="1" applyBorder="1" applyAlignment="1">
      <alignment vertical="center" wrapText="1"/>
    </xf>
    <xf numFmtId="0" fontId="8" fillId="0" borderId="32" xfId="0" applyFont="1" applyBorder="1" applyAlignment="1">
      <alignment vertical="center" wrapText="1"/>
    </xf>
    <xf numFmtId="0" fontId="8" fillId="0" borderId="45" xfId="0" applyFont="1" applyBorder="1" applyAlignment="1">
      <alignment vertical="center" wrapText="1"/>
    </xf>
    <xf numFmtId="10" fontId="8" fillId="7" borderId="8" xfId="0" applyNumberFormat="1" applyFont="1" applyFill="1" applyBorder="1" applyAlignment="1" applyProtection="1">
      <alignment horizontal="center" vertical="center" wrapText="1"/>
      <protection locked="0"/>
    </xf>
    <xf numFmtId="10" fontId="8" fillId="7" borderId="1" xfId="0" applyNumberFormat="1" applyFont="1" applyFill="1" applyBorder="1" applyAlignment="1" applyProtection="1">
      <alignment horizontal="center" vertical="center" wrapText="1"/>
      <protection locked="0"/>
    </xf>
    <xf numFmtId="10" fontId="8" fillId="7" borderId="13" xfId="0" applyNumberFormat="1" applyFont="1" applyFill="1" applyBorder="1" applyAlignment="1" applyProtection="1">
      <alignment horizontal="center" vertical="center" wrapText="1"/>
      <protection locked="0"/>
    </xf>
    <xf numFmtId="10" fontId="8" fillId="7" borderId="6" xfId="0" applyNumberFormat="1" applyFont="1" applyFill="1" applyBorder="1" applyAlignment="1" applyProtection="1">
      <alignment horizontal="center" vertical="center" wrapText="1"/>
      <protection locked="0"/>
    </xf>
    <xf numFmtId="10" fontId="8" fillId="7" borderId="2" xfId="0" applyNumberFormat="1" applyFont="1" applyFill="1" applyBorder="1" applyAlignment="1" applyProtection="1">
      <alignment horizontal="center" vertical="center" wrapText="1"/>
      <protection locked="0"/>
    </xf>
    <xf numFmtId="10" fontId="8" fillId="0" borderId="8" xfId="0" applyNumberFormat="1" applyFont="1" applyBorder="1" applyAlignment="1">
      <alignment horizontal="center" vertical="center" wrapText="1"/>
    </xf>
    <xf numFmtId="10" fontId="8" fillId="0" borderId="1" xfId="0" applyNumberFormat="1" applyFont="1" applyBorder="1" applyAlignment="1">
      <alignment horizontal="center" vertical="center" wrapText="1"/>
    </xf>
    <xf numFmtId="10" fontId="8" fillId="0" borderId="13" xfId="0" applyNumberFormat="1" applyFont="1" applyBorder="1" applyAlignment="1">
      <alignment horizontal="center" vertical="center" wrapText="1"/>
    </xf>
    <xf numFmtId="10" fontId="8" fillId="0" borderId="6" xfId="0" applyNumberFormat="1" applyFont="1" applyBorder="1" applyAlignment="1">
      <alignment horizontal="center" vertical="center" wrapText="1"/>
    </xf>
    <xf numFmtId="10" fontId="8" fillId="0" borderId="2" xfId="0" applyNumberFormat="1" applyFont="1" applyBorder="1" applyAlignment="1">
      <alignment horizontal="center" vertical="center" wrapText="1"/>
    </xf>
    <xf numFmtId="10" fontId="8" fillId="7" borderId="9" xfId="0" applyNumberFormat="1" applyFont="1" applyFill="1" applyBorder="1" applyAlignment="1" applyProtection="1">
      <alignment horizontal="center" vertical="center" wrapText="1"/>
      <protection locked="0"/>
    </xf>
    <xf numFmtId="10" fontId="8" fillId="7" borderId="11" xfId="0" applyNumberFormat="1" applyFont="1" applyFill="1" applyBorder="1" applyAlignment="1" applyProtection="1">
      <alignment horizontal="center" vertical="center" wrapText="1"/>
      <protection locked="0"/>
    </xf>
    <xf numFmtId="10" fontId="8" fillId="7" borderId="14" xfId="0" applyNumberFormat="1" applyFont="1" applyFill="1" applyBorder="1" applyAlignment="1" applyProtection="1">
      <alignment horizontal="center" vertical="center" wrapText="1"/>
      <protection locked="0"/>
    </xf>
    <xf numFmtId="10" fontId="8" fillId="7" borderId="21" xfId="0" applyNumberFormat="1" applyFont="1" applyFill="1" applyBorder="1" applyAlignment="1" applyProtection="1">
      <alignment horizontal="center" vertical="center" wrapText="1"/>
      <protection locked="0"/>
    </xf>
    <xf numFmtId="10" fontId="8" fillId="7" borderId="18" xfId="0" applyNumberFormat="1" applyFont="1" applyFill="1" applyBorder="1" applyAlignment="1" applyProtection="1">
      <alignment horizontal="center" vertical="center" wrapText="1"/>
      <protection locked="0"/>
    </xf>
    <xf numFmtId="0" fontId="10" fillId="6" borderId="66" xfId="0" applyFont="1" applyFill="1" applyBorder="1" applyAlignment="1">
      <alignment horizontal="left" vertical="center" wrapText="1"/>
    </xf>
    <xf numFmtId="0" fontId="10" fillId="6" borderId="67" xfId="0" applyFont="1" applyFill="1" applyBorder="1" applyAlignment="1">
      <alignment horizontal="left" vertical="center" wrapText="1"/>
    </xf>
    <xf numFmtId="0" fontId="10" fillId="6" borderId="45" xfId="0" applyFont="1" applyFill="1" applyBorder="1" applyAlignment="1">
      <alignment horizontal="left" vertical="center" wrapText="1"/>
    </xf>
    <xf numFmtId="0" fontId="9" fillId="6" borderId="28"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14" fillId="0" borderId="7" xfId="0" applyFont="1" applyBorder="1" applyAlignment="1">
      <alignment vertical="center" wrapText="1"/>
    </xf>
    <xf numFmtId="0" fontId="14" fillId="0" borderId="10" xfId="0" applyFont="1" applyBorder="1" applyAlignment="1">
      <alignment vertical="center" wrapText="1"/>
    </xf>
    <xf numFmtId="0" fontId="14" fillId="0" borderId="17" xfId="0" applyFont="1" applyBorder="1" applyAlignment="1">
      <alignment vertical="center" wrapText="1"/>
    </xf>
    <xf numFmtId="0" fontId="14" fillId="0" borderId="12" xfId="0" applyFont="1" applyBorder="1" applyAlignment="1">
      <alignment vertical="center" wrapText="1"/>
    </xf>
    <xf numFmtId="0" fontId="14" fillId="0" borderId="20" xfId="0" applyFont="1" applyBorder="1" applyAlignment="1">
      <alignment vertical="center" wrapText="1"/>
    </xf>
    <xf numFmtId="10" fontId="8" fillId="7" borderId="22" xfId="0" applyNumberFormat="1" applyFont="1" applyFill="1" applyBorder="1" applyAlignment="1" applyProtection="1">
      <alignment horizontal="center" vertical="center" wrapText="1"/>
      <protection locked="0"/>
    </xf>
    <xf numFmtId="10" fontId="8" fillId="7" borderId="5" xfId="0" applyNumberFormat="1" applyFont="1" applyFill="1" applyBorder="1" applyAlignment="1" applyProtection="1">
      <alignment horizontal="center" vertical="center" wrapText="1"/>
      <protection locked="0"/>
    </xf>
    <xf numFmtId="10" fontId="8" fillId="7" borderId="19" xfId="0" applyNumberFormat="1" applyFont="1" applyFill="1" applyBorder="1" applyAlignment="1" applyProtection="1">
      <alignment horizontal="center" vertical="center" wrapText="1"/>
      <protection locked="0"/>
    </xf>
    <xf numFmtId="10" fontId="8" fillId="0" borderId="22" xfId="0" applyNumberFormat="1" applyFont="1" applyBorder="1" applyAlignment="1">
      <alignment horizontal="center" vertical="center" wrapText="1"/>
    </xf>
    <xf numFmtId="10" fontId="8" fillId="0" borderId="5" xfId="0" applyNumberFormat="1" applyFont="1" applyBorder="1" applyAlignment="1">
      <alignment horizontal="center" vertical="center" wrapText="1"/>
    </xf>
    <xf numFmtId="10" fontId="8" fillId="0" borderId="19" xfId="0" applyNumberFormat="1" applyFont="1" applyBorder="1" applyAlignment="1">
      <alignment horizontal="center" vertical="center" wrapText="1"/>
    </xf>
    <xf numFmtId="10" fontId="8" fillId="7" borderId="61" xfId="0" applyNumberFormat="1" applyFont="1" applyFill="1" applyBorder="1" applyAlignment="1" applyProtection="1">
      <alignment horizontal="center" vertical="center" wrapText="1"/>
      <protection locked="0"/>
    </xf>
    <xf numFmtId="10" fontId="8" fillId="7" borderId="62" xfId="0" applyNumberFormat="1" applyFont="1" applyFill="1" applyBorder="1" applyAlignment="1" applyProtection="1">
      <alignment horizontal="center" vertical="center" wrapText="1"/>
      <protection locked="0"/>
    </xf>
    <xf numFmtId="10" fontId="8" fillId="7" borderId="42" xfId="0" applyNumberFormat="1" applyFont="1" applyFill="1" applyBorder="1" applyAlignment="1" applyProtection="1">
      <alignment horizontal="center" vertical="center" wrapText="1"/>
      <protection locked="0"/>
    </xf>
    <xf numFmtId="0" fontId="8" fillId="0" borderId="2" xfId="0" applyFont="1" applyBorder="1" applyAlignment="1">
      <alignment vertical="center" wrapText="1"/>
    </xf>
    <xf numFmtId="1" fontId="8" fillId="0" borderId="10" xfId="0" applyNumberFormat="1" applyFont="1" applyBorder="1" applyAlignment="1">
      <alignment horizontal="left" vertical="center" wrapText="1"/>
    </xf>
    <xf numFmtId="1" fontId="8" fillId="0" borderId="1" xfId="0" applyNumberFormat="1" applyFont="1" applyBorder="1" applyAlignment="1">
      <alignment horizontal="left" vertical="center" wrapText="1"/>
    </xf>
    <xf numFmtId="1" fontId="8" fillId="0" borderId="11" xfId="0" applyNumberFormat="1" applyFont="1" applyBorder="1" applyAlignment="1">
      <alignment horizontal="left" vertical="center" wrapText="1"/>
    </xf>
    <xf numFmtId="0" fontId="14" fillId="0" borderId="8" xfId="0" applyFont="1" applyBorder="1" applyAlignment="1">
      <alignment vertical="center"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13" xfId="0" applyFont="1" applyBorder="1" applyAlignment="1">
      <alignment vertical="center" wrapText="1"/>
    </xf>
    <xf numFmtId="0" fontId="14" fillId="0" borderId="55" xfId="0" applyFont="1" applyBorder="1" applyAlignment="1">
      <alignment vertical="center" wrapText="1"/>
    </xf>
    <xf numFmtId="0" fontId="14" fillId="0" borderId="56" xfId="0" applyFont="1" applyBorder="1" applyAlignment="1">
      <alignment vertical="center" wrapText="1"/>
    </xf>
    <xf numFmtId="0" fontId="8" fillId="0" borderId="53" xfId="0" applyFont="1" applyBorder="1" applyAlignment="1">
      <alignment vertical="center" wrapText="1"/>
    </xf>
    <xf numFmtId="0" fontId="8" fillId="0" borderId="57" xfId="0" applyFont="1" applyBorder="1" applyAlignment="1">
      <alignment vertical="center" wrapText="1"/>
    </xf>
    <xf numFmtId="9" fontId="8" fillId="0" borderId="53" xfId="0" applyNumberFormat="1" applyFont="1" applyBorder="1" applyAlignment="1">
      <alignment horizontal="center" vertical="center" wrapText="1"/>
    </xf>
    <xf numFmtId="9" fontId="8" fillId="0" borderId="57" xfId="0" applyNumberFormat="1" applyFont="1" applyBorder="1" applyAlignment="1">
      <alignment horizontal="center" vertical="center" wrapText="1"/>
    </xf>
    <xf numFmtId="10" fontId="8" fillId="7" borderId="53" xfId="0" applyNumberFormat="1" applyFont="1" applyFill="1" applyBorder="1" applyAlignment="1" applyProtection="1">
      <alignment horizontal="center" vertical="center" wrapText="1"/>
      <protection locked="0"/>
    </xf>
    <xf numFmtId="10" fontId="8" fillId="7" borderId="57" xfId="0" applyNumberFormat="1" applyFont="1" applyFill="1" applyBorder="1" applyAlignment="1" applyProtection="1">
      <alignment horizontal="center" vertical="center" wrapText="1"/>
      <protection locked="0"/>
    </xf>
    <xf numFmtId="10" fontId="8" fillId="0" borderId="53" xfId="0" applyNumberFormat="1" applyFont="1" applyBorder="1" applyAlignment="1">
      <alignment horizontal="center" vertical="center" wrapText="1"/>
    </xf>
    <xf numFmtId="10" fontId="8" fillId="0" borderId="57" xfId="0" applyNumberFormat="1" applyFont="1" applyBorder="1" applyAlignment="1">
      <alignment horizontal="center" vertical="center" wrapText="1"/>
    </xf>
    <xf numFmtId="10" fontId="8" fillId="7" borderId="54" xfId="0" applyNumberFormat="1" applyFont="1" applyFill="1" applyBorder="1" applyAlignment="1" applyProtection="1">
      <alignment horizontal="center" vertical="center" wrapText="1"/>
      <protection locked="0"/>
    </xf>
    <xf numFmtId="10" fontId="8" fillId="7" borderId="58" xfId="0" applyNumberFormat="1" applyFont="1" applyFill="1" applyBorder="1" applyAlignment="1" applyProtection="1">
      <alignment horizontal="center" vertical="center" wrapText="1"/>
      <protection locked="0"/>
    </xf>
    <xf numFmtId="1" fontId="8" fillId="0" borderId="15" xfId="0" applyNumberFormat="1" applyFont="1" applyBorder="1" applyAlignment="1">
      <alignment horizontal="left" vertical="center" wrapText="1"/>
    </xf>
    <xf numFmtId="1" fontId="8" fillId="0" borderId="3" xfId="0" applyNumberFormat="1" applyFont="1" applyBorder="1" applyAlignment="1">
      <alignment horizontal="left" vertical="center" wrapText="1"/>
    </xf>
    <xf numFmtId="1" fontId="8" fillId="0" borderId="16" xfId="0" applyNumberFormat="1" applyFont="1" applyBorder="1" applyAlignment="1">
      <alignment horizontal="left" vertical="center" wrapText="1"/>
    </xf>
    <xf numFmtId="0" fontId="14" fillId="0" borderId="6" xfId="0" applyFont="1" applyFill="1" applyBorder="1" applyAlignment="1">
      <alignment vertical="center" wrapText="1"/>
    </xf>
    <xf numFmtId="0" fontId="14" fillId="0" borderId="1" xfId="0" applyFont="1" applyFill="1" applyBorder="1" applyAlignment="1">
      <alignment vertical="center" wrapText="1"/>
    </xf>
    <xf numFmtId="0" fontId="14" fillId="0" borderId="13" xfId="0" applyFont="1" applyFill="1" applyBorder="1" applyAlignment="1">
      <alignment vertical="center" wrapText="1"/>
    </xf>
    <xf numFmtId="0" fontId="8" fillId="0" borderId="6"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0" fontId="8" fillId="0" borderId="47" xfId="0" applyFont="1" applyBorder="1" applyAlignment="1">
      <alignment horizontal="left" vertical="center" wrapText="1"/>
    </xf>
    <xf numFmtId="0" fontId="8" fillId="0" borderId="37" xfId="0" applyFont="1" applyBorder="1" applyAlignment="1">
      <alignment horizontal="left" vertical="center" wrapText="1"/>
    </xf>
    <xf numFmtId="0" fontId="16" fillId="0" borderId="22" xfId="0" applyFont="1" applyBorder="1" applyAlignment="1">
      <alignment horizontal="left" vertical="center" wrapText="1"/>
    </xf>
    <xf numFmtId="0" fontId="16" fillId="0" borderId="19" xfId="0" applyFont="1" applyBorder="1" applyAlignment="1">
      <alignment horizontal="left" vertical="center" wrapText="1"/>
    </xf>
    <xf numFmtId="9" fontId="8" fillId="0" borderId="48" xfId="0" applyNumberFormat="1" applyFont="1" applyBorder="1" applyAlignment="1">
      <alignment horizontal="center" vertical="center" wrapText="1"/>
    </xf>
    <xf numFmtId="9" fontId="8" fillId="0" borderId="43" xfId="0" applyNumberFormat="1"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13" xfId="0" applyFont="1" applyBorder="1" applyAlignment="1">
      <alignment horizontal="left" vertical="center" wrapText="1"/>
    </xf>
    <xf numFmtId="10" fontId="8" fillId="7" borderId="48" xfId="0" applyNumberFormat="1" applyFont="1" applyFill="1" applyBorder="1" applyAlignment="1" applyProtection="1">
      <alignment horizontal="center" vertical="center" wrapText="1"/>
      <protection locked="0"/>
    </xf>
    <xf numFmtId="10" fontId="8" fillId="7" borderId="43" xfId="0" applyNumberFormat="1" applyFont="1" applyFill="1" applyBorder="1" applyAlignment="1" applyProtection="1">
      <alignment horizontal="center" vertical="center" wrapText="1"/>
      <protection locked="0"/>
    </xf>
    <xf numFmtId="10" fontId="8" fillId="0" borderId="48" xfId="0" applyNumberFormat="1" applyFont="1" applyBorder="1" applyAlignment="1">
      <alignment horizontal="center" vertical="center" wrapText="1"/>
    </xf>
    <xf numFmtId="10" fontId="8" fillId="0" borderId="43" xfId="0" applyNumberFormat="1" applyFont="1" applyBorder="1" applyAlignment="1">
      <alignment horizontal="center" vertical="center" wrapText="1"/>
    </xf>
    <xf numFmtId="10" fontId="8" fillId="7" borderId="63" xfId="0" applyNumberFormat="1" applyFont="1" applyFill="1" applyBorder="1" applyAlignment="1" applyProtection="1">
      <alignment horizontal="center" vertical="center" wrapText="1"/>
      <protection locked="0"/>
    </xf>
    <xf numFmtId="10" fontId="8" fillId="7" borderId="64" xfId="0" applyNumberFormat="1" applyFont="1" applyFill="1" applyBorder="1" applyAlignment="1" applyProtection="1">
      <alignment horizontal="center" vertical="center" wrapText="1"/>
      <protection locked="0"/>
    </xf>
    <xf numFmtId="10" fontId="8" fillId="7" borderId="68" xfId="0" applyNumberFormat="1" applyFont="1" applyFill="1" applyBorder="1" applyAlignment="1" applyProtection="1">
      <alignment horizontal="center" vertical="center" wrapText="1"/>
      <protection locked="0"/>
    </xf>
    <xf numFmtId="10" fontId="8" fillId="7" borderId="69" xfId="0" applyNumberFormat="1" applyFont="1" applyFill="1" applyBorder="1" applyAlignment="1" applyProtection="1">
      <alignment horizontal="center" vertical="center" wrapText="1"/>
      <protection locked="0"/>
    </xf>
    <xf numFmtId="10" fontId="8" fillId="7" borderId="70" xfId="0" applyNumberFormat="1" applyFont="1" applyFill="1" applyBorder="1" applyAlignment="1" applyProtection="1">
      <alignment horizontal="center" vertical="center" wrapText="1"/>
      <protection locked="0"/>
    </xf>
  </cellXfs>
  <cellStyles count="4">
    <cellStyle name="Comma" xfId="2" builtinId="3"/>
    <cellStyle name="Hyperlink" xfId="3" builtinId="8"/>
    <cellStyle name="Normal" xfId="0" builtinId="0"/>
    <cellStyle name="Percent" xfId="1" builtinId="5"/>
  </cellStyles>
  <dxfs count="12">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B2D0AD"/>
      <color rgb="FFCADCE5"/>
      <color rgb="FF0085AD"/>
      <color rgb="FFCACB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1.wdp"/><Relationship Id="rId1" Type="http://schemas.openxmlformats.org/officeDocument/2006/relationships/image" Target="../media/image5.png"/><Relationship Id="rId5" Type="http://schemas.openxmlformats.org/officeDocument/2006/relationships/image" Target="../media/image6.jpe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2.wdp"/><Relationship Id="rId1" Type="http://schemas.openxmlformats.org/officeDocument/2006/relationships/image" Target="../media/image7.png"/><Relationship Id="rId5" Type="http://schemas.openxmlformats.org/officeDocument/2006/relationships/image" Target="../media/image8.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3.wdp"/><Relationship Id="rId1" Type="http://schemas.openxmlformats.org/officeDocument/2006/relationships/image" Target="../media/image9.png"/><Relationship Id="rId5" Type="http://schemas.openxmlformats.org/officeDocument/2006/relationships/image" Target="../media/image10.jpe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4.wdp"/><Relationship Id="rId1" Type="http://schemas.openxmlformats.org/officeDocument/2006/relationships/image" Target="../media/image11.png"/><Relationship Id="rId5" Type="http://schemas.openxmlformats.org/officeDocument/2006/relationships/image" Target="../media/image12.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47918</xdr:colOff>
      <xdr:row>0</xdr:row>
      <xdr:rowOff>74295</xdr:rowOff>
    </xdr:from>
    <xdr:to>
      <xdr:col>1</xdr:col>
      <xdr:colOff>648517</xdr:colOff>
      <xdr:row>1</xdr:row>
      <xdr:rowOff>990600</xdr:rowOff>
    </xdr:to>
    <xdr:pic>
      <xdr:nvPicPr>
        <xdr:cNvPr id="2" name="Picture 1">
          <a:extLst>
            <a:ext uri="{FF2B5EF4-FFF2-40B4-BE49-F238E27FC236}">
              <a16:creationId xmlns:a16="http://schemas.microsoft.com/office/drawing/2014/main" id="{B3D3F070-253E-4438-AC2D-758A2D7F0D4D}"/>
            </a:ext>
          </a:extLst>
        </xdr:cNvPr>
        <xdr:cNvPicPr>
          <a:picLocks noChangeAspect="1"/>
        </xdr:cNvPicPr>
      </xdr:nvPicPr>
      <xdr:blipFill>
        <a:blip xmlns:r="http://schemas.openxmlformats.org/officeDocument/2006/relationships" r:embed="rId1"/>
        <a:stretch>
          <a:fillRect/>
        </a:stretch>
      </xdr:blipFill>
      <xdr:spPr>
        <a:xfrm>
          <a:off x="345098" y="74295"/>
          <a:ext cx="600599" cy="1205865"/>
        </a:xfrm>
        <a:prstGeom prst="rect">
          <a:avLst/>
        </a:prstGeom>
      </xdr:spPr>
    </xdr:pic>
    <xdr:clientData/>
  </xdr:twoCellAnchor>
  <xdr:twoCellAnchor editAs="oneCell">
    <xdr:from>
      <xdr:col>1</xdr:col>
      <xdr:colOff>723052</xdr:colOff>
      <xdr:row>0</xdr:row>
      <xdr:rowOff>73751</xdr:rowOff>
    </xdr:from>
    <xdr:to>
      <xdr:col>1</xdr:col>
      <xdr:colOff>3458816</xdr:colOff>
      <xdr:row>1</xdr:row>
      <xdr:rowOff>992823</xdr:rowOff>
    </xdr:to>
    <xdr:pic>
      <xdr:nvPicPr>
        <xdr:cNvPr id="3" name="Picture 2">
          <a:extLst>
            <a:ext uri="{FF2B5EF4-FFF2-40B4-BE49-F238E27FC236}">
              <a16:creationId xmlns:a16="http://schemas.microsoft.com/office/drawing/2014/main" id="{CAC847F0-D310-4F61-91B4-3B9377896B35}"/>
            </a:ext>
          </a:extLst>
        </xdr:cNvPr>
        <xdr:cNvPicPr>
          <a:picLocks noChangeAspect="1"/>
        </xdr:cNvPicPr>
      </xdr:nvPicPr>
      <xdr:blipFill>
        <a:blip xmlns:r="http://schemas.openxmlformats.org/officeDocument/2006/relationships" r:embed="rId2"/>
        <a:stretch>
          <a:fillRect/>
        </a:stretch>
      </xdr:blipFill>
      <xdr:spPr>
        <a:xfrm>
          <a:off x="1020232" y="73751"/>
          <a:ext cx="2738939" cy="1208632"/>
        </a:xfrm>
        <a:prstGeom prst="rect">
          <a:avLst/>
        </a:prstGeom>
      </xdr:spPr>
    </xdr:pic>
    <xdr:clientData/>
  </xdr:twoCellAnchor>
  <xdr:twoCellAnchor editAs="oneCell">
    <xdr:from>
      <xdr:col>1</xdr:col>
      <xdr:colOff>3508374</xdr:colOff>
      <xdr:row>0</xdr:row>
      <xdr:rowOff>76199</xdr:rowOff>
    </xdr:from>
    <xdr:to>
      <xdr:col>1</xdr:col>
      <xdr:colOff>4815206</xdr:colOff>
      <xdr:row>1</xdr:row>
      <xdr:rowOff>996017</xdr:rowOff>
    </xdr:to>
    <xdr:pic>
      <xdr:nvPicPr>
        <xdr:cNvPr id="4" name="Picture 3" descr="HCWH Europe (@HCWHeurope) | Twitter">
          <a:extLst>
            <a:ext uri="{FF2B5EF4-FFF2-40B4-BE49-F238E27FC236}">
              <a16:creationId xmlns:a16="http://schemas.microsoft.com/office/drawing/2014/main" id="{1F474EF1-3DB2-4D7C-B086-78BEDD881C9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270" t="7537" r="7650" b="8298"/>
        <a:stretch/>
      </xdr:blipFill>
      <xdr:spPr bwMode="auto">
        <a:xfrm>
          <a:off x="3822139" y="76199"/>
          <a:ext cx="1306832" cy="1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153709</xdr:colOff>
      <xdr:row>0</xdr:row>
      <xdr:rowOff>36403</xdr:rowOff>
    </xdr:from>
    <xdr:to>
      <xdr:col>8</xdr:col>
      <xdr:colOff>458473</xdr:colOff>
      <xdr:row>0</xdr:row>
      <xdr:rowOff>645459</xdr:rowOff>
    </xdr:to>
    <xdr:pic>
      <xdr:nvPicPr>
        <xdr:cNvPr id="2" name="Picture 1">
          <a:extLst>
            <a:ext uri="{FF2B5EF4-FFF2-40B4-BE49-F238E27FC236}">
              <a16:creationId xmlns:a16="http://schemas.microsoft.com/office/drawing/2014/main" id="{584464C1-D1FE-4785-8E44-9313F841E723}"/>
            </a:ext>
          </a:extLst>
        </xdr:cNvPr>
        <xdr:cNvPicPr>
          <a:picLocks noChangeAspect="1"/>
        </xdr:cNvPicPr>
      </xdr:nvPicPr>
      <xdr:blipFill>
        <a:blip xmlns:r="http://schemas.openxmlformats.org/officeDocument/2006/relationships" r:embed="rId1"/>
        <a:stretch>
          <a:fillRect/>
        </a:stretch>
      </xdr:blipFill>
      <xdr:spPr>
        <a:xfrm>
          <a:off x="9208062" y="36403"/>
          <a:ext cx="304764" cy="609056"/>
        </a:xfrm>
        <a:prstGeom prst="rect">
          <a:avLst/>
        </a:prstGeom>
      </xdr:spPr>
    </xdr:pic>
    <xdr:clientData/>
  </xdr:twoCellAnchor>
  <xdr:twoCellAnchor editAs="oneCell">
    <xdr:from>
      <xdr:col>8</xdr:col>
      <xdr:colOff>470648</xdr:colOff>
      <xdr:row>0</xdr:row>
      <xdr:rowOff>35857</xdr:rowOff>
    </xdr:from>
    <xdr:to>
      <xdr:col>9</xdr:col>
      <xdr:colOff>684867</xdr:colOff>
      <xdr:row>0</xdr:row>
      <xdr:rowOff>645458</xdr:rowOff>
    </xdr:to>
    <xdr:pic>
      <xdr:nvPicPr>
        <xdr:cNvPr id="3" name="Picture 2">
          <a:extLst>
            <a:ext uri="{FF2B5EF4-FFF2-40B4-BE49-F238E27FC236}">
              <a16:creationId xmlns:a16="http://schemas.microsoft.com/office/drawing/2014/main" id="{D9459B6D-AC06-4E00-83BB-F5734D71B95E}"/>
            </a:ext>
          </a:extLst>
        </xdr:cNvPr>
        <xdr:cNvPicPr>
          <a:picLocks noChangeAspect="1"/>
        </xdr:cNvPicPr>
      </xdr:nvPicPr>
      <xdr:blipFill>
        <a:blip xmlns:r="http://schemas.openxmlformats.org/officeDocument/2006/relationships" r:embed="rId2"/>
        <a:stretch>
          <a:fillRect/>
        </a:stretch>
      </xdr:blipFill>
      <xdr:spPr>
        <a:xfrm>
          <a:off x="9525001" y="35857"/>
          <a:ext cx="1413248" cy="609601"/>
        </a:xfrm>
        <a:prstGeom prst="rect">
          <a:avLst/>
        </a:prstGeom>
      </xdr:spPr>
    </xdr:pic>
    <xdr:clientData/>
  </xdr:twoCellAnchor>
  <xdr:twoCellAnchor editAs="oneCell">
    <xdr:from>
      <xdr:col>9</xdr:col>
      <xdr:colOff>704288</xdr:colOff>
      <xdr:row>0</xdr:row>
      <xdr:rowOff>27267</xdr:rowOff>
    </xdr:from>
    <xdr:to>
      <xdr:col>10</xdr:col>
      <xdr:colOff>387907</xdr:colOff>
      <xdr:row>0</xdr:row>
      <xdr:rowOff>635667</xdr:rowOff>
    </xdr:to>
    <xdr:pic>
      <xdr:nvPicPr>
        <xdr:cNvPr id="5" name="Picture 4" descr="HCWH Europe (@HCWHeurope) | Twitter">
          <a:extLst>
            <a:ext uri="{FF2B5EF4-FFF2-40B4-BE49-F238E27FC236}">
              <a16:creationId xmlns:a16="http://schemas.microsoft.com/office/drawing/2014/main" id="{C0001ACB-AB65-4B17-A4AE-FD2666E040C5}"/>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270" t="7537" r="7650" b="8298"/>
        <a:stretch/>
      </xdr:blipFill>
      <xdr:spPr bwMode="auto">
        <a:xfrm>
          <a:off x="10957670" y="27267"/>
          <a:ext cx="591296" cy="6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1390727</xdr:colOff>
      <xdr:row>2</xdr:row>
      <xdr:rowOff>142421</xdr:rowOff>
    </xdr:to>
    <xdr:pic>
      <xdr:nvPicPr>
        <xdr:cNvPr id="2" name="Picture 1">
          <a:extLst>
            <a:ext uri="{FF2B5EF4-FFF2-40B4-BE49-F238E27FC236}">
              <a16:creationId xmlns:a16="http://schemas.microsoft.com/office/drawing/2014/main" id="{58516292-B9A4-42C9-8F93-2E6E65AD0A1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000" b="92941" l="4478" r="94776">
                      <a14:foregroundMark x1="9701" y1="28235" x2="9701" y2="28235"/>
                      <a14:foregroundMark x1="4975" y1="42353" x2="4975" y2="42353"/>
                      <a14:foregroundMark x1="48259" y1="8000" x2="48259" y2="8000"/>
                      <a14:foregroundMark x1="90547" y1="48471" x2="90547" y2="48471"/>
                      <a14:foregroundMark x1="53980" y1="93176" x2="53980" y2="93176"/>
                      <a14:foregroundMark x1="94776" y1="48706" x2="94776" y2="48706"/>
                    </a14:backgroundRemoval>
                  </a14:imgEffect>
                </a14:imgLayer>
              </a14:imgProps>
            </a:ext>
          </a:extLst>
        </a:blip>
        <a:stretch>
          <a:fillRect/>
        </a:stretch>
      </xdr:blipFill>
      <xdr:spPr>
        <a:xfrm>
          <a:off x="121227" y="311727"/>
          <a:ext cx="1390727" cy="1472746"/>
        </a:xfrm>
        <a:prstGeom prst="rect">
          <a:avLst/>
        </a:prstGeom>
      </xdr:spPr>
    </xdr:pic>
    <xdr:clientData/>
  </xdr:twoCellAnchor>
  <xdr:twoCellAnchor editAs="oneCell">
    <xdr:from>
      <xdr:col>6</xdr:col>
      <xdr:colOff>1683038</xdr:colOff>
      <xdr:row>0</xdr:row>
      <xdr:rowOff>46947</xdr:rowOff>
    </xdr:from>
    <xdr:to>
      <xdr:col>6</xdr:col>
      <xdr:colOff>1987802</xdr:colOff>
      <xdr:row>0</xdr:row>
      <xdr:rowOff>659178</xdr:rowOff>
    </xdr:to>
    <xdr:pic>
      <xdr:nvPicPr>
        <xdr:cNvPr id="10" name="Picture 9">
          <a:extLst>
            <a:ext uri="{FF2B5EF4-FFF2-40B4-BE49-F238E27FC236}">
              <a16:creationId xmlns:a16="http://schemas.microsoft.com/office/drawing/2014/main" id="{29EAD555-9059-419F-B026-BB77A33E4405}"/>
            </a:ext>
          </a:extLst>
        </xdr:cNvPr>
        <xdr:cNvPicPr>
          <a:picLocks noChangeAspect="1"/>
        </xdr:cNvPicPr>
      </xdr:nvPicPr>
      <xdr:blipFill>
        <a:blip xmlns:r="http://schemas.openxmlformats.org/officeDocument/2006/relationships" r:embed="rId3"/>
        <a:stretch>
          <a:fillRect/>
        </a:stretch>
      </xdr:blipFill>
      <xdr:spPr>
        <a:xfrm>
          <a:off x="12905220" y="46947"/>
          <a:ext cx="304764" cy="612231"/>
        </a:xfrm>
        <a:prstGeom prst="rect">
          <a:avLst/>
        </a:prstGeom>
      </xdr:spPr>
    </xdr:pic>
    <xdr:clientData/>
  </xdr:twoCellAnchor>
  <xdr:twoCellAnchor editAs="oneCell">
    <xdr:from>
      <xdr:col>6</xdr:col>
      <xdr:colOff>1993627</xdr:colOff>
      <xdr:row>0</xdr:row>
      <xdr:rowOff>46401</xdr:rowOff>
    </xdr:from>
    <xdr:to>
      <xdr:col>6</xdr:col>
      <xdr:colOff>3410050</xdr:colOff>
      <xdr:row>0</xdr:row>
      <xdr:rowOff>659177</xdr:rowOff>
    </xdr:to>
    <xdr:pic>
      <xdr:nvPicPr>
        <xdr:cNvPr id="11" name="Picture 10">
          <a:extLst>
            <a:ext uri="{FF2B5EF4-FFF2-40B4-BE49-F238E27FC236}">
              <a16:creationId xmlns:a16="http://schemas.microsoft.com/office/drawing/2014/main" id="{7E230D5D-9FEE-4FAB-B42C-0FF9835BEA68}"/>
            </a:ext>
          </a:extLst>
        </xdr:cNvPr>
        <xdr:cNvPicPr>
          <a:picLocks noChangeAspect="1"/>
        </xdr:cNvPicPr>
      </xdr:nvPicPr>
      <xdr:blipFill>
        <a:blip xmlns:r="http://schemas.openxmlformats.org/officeDocument/2006/relationships" r:embed="rId4"/>
        <a:stretch>
          <a:fillRect/>
        </a:stretch>
      </xdr:blipFill>
      <xdr:spPr>
        <a:xfrm>
          <a:off x="13215809" y="46401"/>
          <a:ext cx="1416423" cy="612776"/>
        </a:xfrm>
        <a:prstGeom prst="rect">
          <a:avLst/>
        </a:prstGeom>
      </xdr:spPr>
    </xdr:pic>
    <xdr:clientData/>
  </xdr:twoCellAnchor>
  <xdr:twoCellAnchor editAs="oneCell">
    <xdr:from>
      <xdr:col>6</xdr:col>
      <xdr:colOff>3426296</xdr:colOff>
      <xdr:row>0</xdr:row>
      <xdr:rowOff>45604</xdr:rowOff>
    </xdr:from>
    <xdr:to>
      <xdr:col>8</xdr:col>
      <xdr:colOff>210767</xdr:colOff>
      <xdr:row>0</xdr:row>
      <xdr:rowOff>654004</xdr:rowOff>
    </xdr:to>
    <xdr:pic>
      <xdr:nvPicPr>
        <xdr:cNvPr id="12" name="Picture 11" descr="HCWH Europe (@HCWHeurope) | Twitter">
          <a:extLst>
            <a:ext uri="{FF2B5EF4-FFF2-40B4-BE49-F238E27FC236}">
              <a16:creationId xmlns:a16="http://schemas.microsoft.com/office/drawing/2014/main" id="{BCF94DDE-55E1-4A69-A8D3-F9FB3F09034D}"/>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4648478" y="45604"/>
          <a:ext cx="594471" cy="6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1446771</xdr:colOff>
      <xdr:row>1</xdr:row>
      <xdr:rowOff>1455875</xdr:rowOff>
    </xdr:to>
    <xdr:pic>
      <xdr:nvPicPr>
        <xdr:cNvPr id="2" name="Picture 1">
          <a:extLst>
            <a:ext uri="{FF2B5EF4-FFF2-40B4-BE49-F238E27FC236}">
              <a16:creationId xmlns:a16="http://schemas.microsoft.com/office/drawing/2014/main" id="{32B1641F-7847-4AB5-A528-6FDA77EBFF1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5707" b="94293" l="6715" r="92566">
                      <a14:foregroundMark x1="7194" y1="49380" x2="7194" y2="49380"/>
                      <a14:foregroundMark x1="27818" y1="39702" x2="27818" y2="39702"/>
                      <a14:foregroundMark x1="11271" y1="12655" x2="11271" y2="12655"/>
                      <a14:foregroundMark x1="17026" y1="32258" x2="19424" y2="56328"/>
                      <a14:foregroundMark x1="49400" y1="14144" x2="80815" y2="28040"/>
                      <a14:foregroundMark x1="80815" y1="28040" x2="83933" y2="32506"/>
                      <a14:foregroundMark x1="82494" y1="67990" x2="71703" y2="77171"/>
                      <a14:foregroundMark x1="71703" y1="77171" x2="46523" y2="82878"/>
                      <a14:foregroundMark x1="50600" y1="94293" x2="50600" y2="94293"/>
                      <a14:foregroundMark x1="92566" y1="52109" x2="92566" y2="52109"/>
                      <a14:foregroundMark x1="56115" y1="5707" x2="56115" y2="5707"/>
                    </a14:backgroundRemoval>
                  </a14:imgEffect>
                </a14:imgLayer>
              </a14:imgProps>
            </a:ext>
          </a:extLst>
        </a:blip>
        <a:stretch>
          <a:fillRect/>
        </a:stretch>
      </xdr:blipFill>
      <xdr:spPr>
        <a:xfrm>
          <a:off x="272143" y="312964"/>
          <a:ext cx="1480426" cy="1446350"/>
        </a:xfrm>
        <a:prstGeom prst="rect">
          <a:avLst/>
        </a:prstGeom>
      </xdr:spPr>
    </xdr:pic>
    <xdr:clientData/>
  </xdr:twoCellAnchor>
  <xdr:twoCellAnchor editAs="oneCell">
    <xdr:from>
      <xdr:col>6</xdr:col>
      <xdr:colOff>789214</xdr:colOff>
      <xdr:row>0</xdr:row>
      <xdr:rowOff>36351</xdr:rowOff>
    </xdr:from>
    <xdr:to>
      <xdr:col>6</xdr:col>
      <xdr:colOff>1093978</xdr:colOff>
      <xdr:row>0</xdr:row>
      <xdr:rowOff>651757</xdr:rowOff>
    </xdr:to>
    <xdr:pic>
      <xdr:nvPicPr>
        <xdr:cNvPr id="5" name="Picture 4">
          <a:extLst>
            <a:ext uri="{FF2B5EF4-FFF2-40B4-BE49-F238E27FC236}">
              <a16:creationId xmlns:a16="http://schemas.microsoft.com/office/drawing/2014/main" id="{3E573A77-F3B2-48BE-B7BB-8776614C8F53}"/>
            </a:ext>
          </a:extLst>
        </xdr:cNvPr>
        <xdr:cNvPicPr>
          <a:picLocks noChangeAspect="1"/>
        </xdr:cNvPicPr>
      </xdr:nvPicPr>
      <xdr:blipFill>
        <a:blip xmlns:r="http://schemas.openxmlformats.org/officeDocument/2006/relationships" r:embed="rId3"/>
        <a:stretch>
          <a:fillRect/>
        </a:stretch>
      </xdr:blipFill>
      <xdr:spPr>
        <a:xfrm>
          <a:off x="10150928" y="36351"/>
          <a:ext cx="304764" cy="615406"/>
        </a:xfrm>
        <a:prstGeom prst="rect">
          <a:avLst/>
        </a:prstGeom>
      </xdr:spPr>
    </xdr:pic>
    <xdr:clientData/>
  </xdr:twoCellAnchor>
  <xdr:twoCellAnchor editAs="oneCell">
    <xdr:from>
      <xdr:col>6</xdr:col>
      <xdr:colOff>1116585</xdr:colOff>
      <xdr:row>0</xdr:row>
      <xdr:rowOff>42155</xdr:rowOff>
    </xdr:from>
    <xdr:to>
      <xdr:col>6</xdr:col>
      <xdr:colOff>2526658</xdr:colOff>
      <xdr:row>0</xdr:row>
      <xdr:rowOff>651756</xdr:rowOff>
    </xdr:to>
    <xdr:pic>
      <xdr:nvPicPr>
        <xdr:cNvPr id="6" name="Picture 5">
          <a:extLst>
            <a:ext uri="{FF2B5EF4-FFF2-40B4-BE49-F238E27FC236}">
              <a16:creationId xmlns:a16="http://schemas.microsoft.com/office/drawing/2014/main" id="{3CD8CF6F-9F9D-40C2-BC9C-E441D85F15D9}"/>
            </a:ext>
          </a:extLst>
        </xdr:cNvPr>
        <xdr:cNvPicPr>
          <a:picLocks noChangeAspect="1"/>
        </xdr:cNvPicPr>
      </xdr:nvPicPr>
      <xdr:blipFill>
        <a:blip xmlns:r="http://schemas.openxmlformats.org/officeDocument/2006/relationships" r:embed="rId4"/>
        <a:stretch>
          <a:fillRect/>
        </a:stretch>
      </xdr:blipFill>
      <xdr:spPr>
        <a:xfrm>
          <a:off x="10478299" y="42155"/>
          <a:ext cx="1410073" cy="609601"/>
        </a:xfrm>
        <a:prstGeom prst="rect">
          <a:avLst/>
        </a:prstGeom>
      </xdr:spPr>
    </xdr:pic>
    <xdr:clientData/>
  </xdr:twoCellAnchor>
  <xdr:twoCellAnchor editAs="oneCell">
    <xdr:from>
      <xdr:col>6</xdr:col>
      <xdr:colOff>2545172</xdr:colOff>
      <xdr:row>0</xdr:row>
      <xdr:rowOff>43997</xdr:rowOff>
    </xdr:from>
    <xdr:to>
      <xdr:col>8</xdr:col>
      <xdr:colOff>255836</xdr:colOff>
      <xdr:row>0</xdr:row>
      <xdr:rowOff>649222</xdr:rowOff>
    </xdr:to>
    <xdr:pic>
      <xdr:nvPicPr>
        <xdr:cNvPr id="7" name="Picture 6" descr="HCWH Europe (@HCWHeurope) | Twitter">
          <a:extLst>
            <a:ext uri="{FF2B5EF4-FFF2-40B4-BE49-F238E27FC236}">
              <a16:creationId xmlns:a16="http://schemas.microsoft.com/office/drawing/2014/main" id="{BCFD88D2-2BA2-4059-9E82-A064A6C6066A}"/>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1906886" y="43997"/>
          <a:ext cx="581771" cy="6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1465602</xdr:colOff>
      <xdr:row>1</xdr:row>
      <xdr:rowOff>1446350</xdr:rowOff>
    </xdr:to>
    <xdr:pic>
      <xdr:nvPicPr>
        <xdr:cNvPr id="2" name="Picture 1">
          <a:extLst>
            <a:ext uri="{FF2B5EF4-FFF2-40B4-BE49-F238E27FC236}">
              <a16:creationId xmlns:a16="http://schemas.microsoft.com/office/drawing/2014/main" id="{76EEA311-2265-46C9-9020-961F7573D27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15" b="94005" l="8000" r="92000">
                      <a14:foregroundMark x1="28235" y1="37410" x2="28235" y2="37410"/>
                      <a14:foregroundMark x1="23765" y1="25420" x2="33647" y2="66187"/>
                      <a14:foregroundMark x1="92000" y1="42206" x2="92000" y2="42206"/>
                      <a14:foregroundMark x1="58353" y1="51079" x2="56471" y2="51079"/>
                      <a14:foregroundMark x1="44706" y1="25420" x2="43765" y2="35012"/>
                      <a14:foregroundMark x1="48706" y1="25659" x2="56000" y2="26379"/>
                      <a14:foregroundMark x1="61176" y1="23741" x2="53176" y2="56115"/>
                      <a14:foregroundMark x1="53176" y1="56115" x2="48941" y2="63789"/>
                      <a14:foregroundMark x1="44235" y1="35252" x2="55529" y2="81535"/>
                      <a14:foregroundMark x1="59765" y1="55156" x2="48471" y2="67866"/>
                      <a14:foregroundMark x1="45647" y1="50360" x2="45647" y2="50360"/>
                      <a14:foregroundMark x1="54353" y1="52518" x2="54353" y2="52518"/>
                      <a14:foregroundMark x1="52706" y1="51799" x2="52706" y2="51799"/>
                      <a14:foregroundMark x1="53647" y1="7194" x2="53647" y2="7194"/>
                      <a14:foregroundMark x1="8000" y1="45324" x2="8000" y2="45324"/>
                      <a14:foregroundMark x1="51294" y1="91367" x2="51294" y2="91367"/>
                      <a14:foregroundMark x1="52000" y1="94005" x2="52000" y2="94005"/>
                    </a14:backgroundRemoval>
                  </a14:imgEffect>
                </a14:imgLayer>
              </a14:imgProps>
            </a:ext>
          </a:extLst>
        </a:blip>
        <a:stretch>
          <a:fillRect/>
        </a:stretch>
      </xdr:blipFill>
      <xdr:spPr>
        <a:xfrm>
          <a:off x="311727" y="311727"/>
          <a:ext cx="1465602" cy="1446350"/>
        </a:xfrm>
        <a:prstGeom prst="rect">
          <a:avLst/>
        </a:prstGeom>
      </xdr:spPr>
    </xdr:pic>
    <xdr:clientData/>
  </xdr:twoCellAnchor>
  <xdr:twoCellAnchor editAs="oneCell">
    <xdr:from>
      <xdr:col>6</xdr:col>
      <xdr:colOff>704396</xdr:colOff>
      <xdr:row>0</xdr:row>
      <xdr:rowOff>37647</xdr:rowOff>
    </xdr:from>
    <xdr:to>
      <xdr:col>6</xdr:col>
      <xdr:colOff>1009160</xdr:colOff>
      <xdr:row>0</xdr:row>
      <xdr:rowOff>665753</xdr:rowOff>
    </xdr:to>
    <xdr:pic>
      <xdr:nvPicPr>
        <xdr:cNvPr id="5" name="Picture 4">
          <a:extLst>
            <a:ext uri="{FF2B5EF4-FFF2-40B4-BE49-F238E27FC236}">
              <a16:creationId xmlns:a16="http://schemas.microsoft.com/office/drawing/2014/main" id="{2443EF33-D210-42AA-A0F3-39569F79B98F}"/>
            </a:ext>
          </a:extLst>
        </xdr:cNvPr>
        <xdr:cNvPicPr>
          <a:picLocks noChangeAspect="1"/>
        </xdr:cNvPicPr>
      </xdr:nvPicPr>
      <xdr:blipFill>
        <a:blip xmlns:r="http://schemas.openxmlformats.org/officeDocument/2006/relationships" r:embed="rId3"/>
        <a:stretch>
          <a:fillRect/>
        </a:stretch>
      </xdr:blipFill>
      <xdr:spPr>
        <a:xfrm>
          <a:off x="12039146" y="37647"/>
          <a:ext cx="304764" cy="628106"/>
        </a:xfrm>
        <a:prstGeom prst="rect">
          <a:avLst/>
        </a:prstGeom>
      </xdr:spPr>
    </xdr:pic>
    <xdr:clientData/>
  </xdr:twoCellAnchor>
  <xdr:twoCellAnchor editAs="oneCell">
    <xdr:from>
      <xdr:col>6</xdr:col>
      <xdr:colOff>1025417</xdr:colOff>
      <xdr:row>0</xdr:row>
      <xdr:rowOff>56151</xdr:rowOff>
    </xdr:from>
    <xdr:to>
      <xdr:col>6</xdr:col>
      <xdr:colOff>2435490</xdr:colOff>
      <xdr:row>0</xdr:row>
      <xdr:rowOff>659402</xdr:rowOff>
    </xdr:to>
    <xdr:pic>
      <xdr:nvPicPr>
        <xdr:cNvPr id="6" name="Picture 5">
          <a:extLst>
            <a:ext uri="{FF2B5EF4-FFF2-40B4-BE49-F238E27FC236}">
              <a16:creationId xmlns:a16="http://schemas.microsoft.com/office/drawing/2014/main" id="{BB0FFA40-6696-43AC-81A5-6E439F5FEA38}"/>
            </a:ext>
          </a:extLst>
        </xdr:cNvPr>
        <xdr:cNvPicPr>
          <a:picLocks noChangeAspect="1"/>
        </xdr:cNvPicPr>
      </xdr:nvPicPr>
      <xdr:blipFill>
        <a:blip xmlns:r="http://schemas.openxmlformats.org/officeDocument/2006/relationships" r:embed="rId4"/>
        <a:stretch>
          <a:fillRect/>
        </a:stretch>
      </xdr:blipFill>
      <xdr:spPr>
        <a:xfrm>
          <a:off x="12360167" y="56151"/>
          <a:ext cx="1410073" cy="603251"/>
        </a:xfrm>
        <a:prstGeom prst="rect">
          <a:avLst/>
        </a:prstGeom>
      </xdr:spPr>
    </xdr:pic>
    <xdr:clientData/>
  </xdr:twoCellAnchor>
  <xdr:twoCellAnchor editAs="oneCell">
    <xdr:from>
      <xdr:col>6</xdr:col>
      <xdr:colOff>2454004</xdr:colOff>
      <xdr:row>0</xdr:row>
      <xdr:rowOff>48468</xdr:rowOff>
    </xdr:from>
    <xdr:to>
      <xdr:col>8</xdr:col>
      <xdr:colOff>201407</xdr:colOff>
      <xdr:row>0</xdr:row>
      <xdr:rowOff>647343</xdr:rowOff>
    </xdr:to>
    <xdr:pic>
      <xdr:nvPicPr>
        <xdr:cNvPr id="7" name="Picture 6" descr="HCWH Europe (@HCWHeurope) | Twitter">
          <a:extLst>
            <a:ext uri="{FF2B5EF4-FFF2-40B4-BE49-F238E27FC236}">
              <a16:creationId xmlns:a16="http://schemas.microsoft.com/office/drawing/2014/main" id="{3C4ED4A6-E707-4F9D-9A27-F653FD2F7164}"/>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3788754" y="48468"/>
          <a:ext cx="591296" cy="59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1515061</xdr:colOff>
      <xdr:row>1</xdr:row>
      <xdr:rowOff>1446350</xdr:rowOff>
    </xdr:to>
    <xdr:pic>
      <xdr:nvPicPr>
        <xdr:cNvPr id="2" name="Picture 1">
          <a:extLst>
            <a:ext uri="{FF2B5EF4-FFF2-40B4-BE49-F238E27FC236}">
              <a16:creationId xmlns:a16="http://schemas.microsoft.com/office/drawing/2014/main" id="{3C9D71D0-51BA-456A-94E1-7779455719E1}"/>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511" b="91017" l="8520" r="89462">
                      <a14:foregroundMark x1="54260" y1="51064" x2="36323" y2="45390"/>
                      <a14:foregroundMark x1="36323" y1="45390" x2="42377" y2="34988"/>
                      <a14:foregroundMark x1="42377" y1="34988" x2="52915" y2="40189"/>
                      <a14:foregroundMark x1="52915" y1="40189" x2="55605" y2="54374"/>
                      <a14:foregroundMark x1="55605" y1="54374" x2="50000" y2="56265"/>
                      <a14:foregroundMark x1="48879" y1="30496" x2="48879" y2="30496"/>
                      <a14:foregroundMark x1="57399" y1="35225" x2="68610" y2="40662"/>
                      <a14:foregroundMark x1="68610" y1="40662" x2="72870" y2="45154"/>
                      <a14:foregroundMark x1="74215" y1="59811" x2="63229" y2="64066"/>
                      <a14:foregroundMark x1="63229" y1="64066" x2="36547" y2="63830"/>
                      <a14:foregroundMark x1="36547" y1="63830" x2="35426" y2="63593"/>
                      <a14:foregroundMark x1="24439" y1="59338" x2="61883" y2="59338"/>
                      <a14:foregroundMark x1="68386" y1="60047" x2="43498" y2="61466"/>
                      <a14:foregroundMark x1="26906" y1="53191" x2="29596" y2="39243"/>
                      <a14:foregroundMark x1="29596" y1="39243" x2="45740" y2="33097"/>
                      <a14:foregroundMark x1="73767" y1="63593" x2="28924" y2="67849"/>
                      <a14:foregroundMark x1="44395" y1="69267" x2="58072" y2="69504"/>
                      <a14:foregroundMark x1="58072" y1="69504" x2="61211" y2="68322"/>
                      <a14:foregroundMark x1="47982" y1="91017" x2="47982" y2="91017"/>
                      <a14:foregroundMark x1="89686" y1="52009" x2="89686" y2="52009"/>
                      <a14:foregroundMark x1="51345" y1="8511" x2="51345" y2="8511"/>
                      <a14:foregroundMark x1="8520" y1="47754" x2="8520" y2="47754"/>
                    </a14:backgroundRemoval>
                  </a14:imgEffect>
                </a14:imgLayer>
              </a14:imgProps>
            </a:ext>
          </a:extLst>
        </a:blip>
        <a:stretch>
          <a:fillRect/>
        </a:stretch>
      </xdr:blipFill>
      <xdr:spPr>
        <a:xfrm>
          <a:off x="225136" y="311727"/>
          <a:ext cx="1518236" cy="1446350"/>
        </a:xfrm>
        <a:prstGeom prst="rect">
          <a:avLst/>
        </a:prstGeom>
      </xdr:spPr>
    </xdr:pic>
    <xdr:clientData/>
  </xdr:twoCellAnchor>
  <xdr:twoCellAnchor editAs="oneCell">
    <xdr:from>
      <xdr:col>6</xdr:col>
      <xdr:colOff>1129393</xdr:colOff>
      <xdr:row>0</xdr:row>
      <xdr:rowOff>40821</xdr:rowOff>
    </xdr:from>
    <xdr:to>
      <xdr:col>6</xdr:col>
      <xdr:colOff>1434157</xdr:colOff>
      <xdr:row>0</xdr:row>
      <xdr:rowOff>668927</xdr:rowOff>
    </xdr:to>
    <xdr:pic>
      <xdr:nvPicPr>
        <xdr:cNvPr id="8" name="Picture 7">
          <a:extLst>
            <a:ext uri="{FF2B5EF4-FFF2-40B4-BE49-F238E27FC236}">
              <a16:creationId xmlns:a16="http://schemas.microsoft.com/office/drawing/2014/main" id="{D19E74E1-4E9C-407F-8ACD-69CDC4ECA63B}"/>
            </a:ext>
          </a:extLst>
        </xdr:cNvPr>
        <xdr:cNvPicPr>
          <a:picLocks noChangeAspect="1"/>
        </xdr:cNvPicPr>
      </xdr:nvPicPr>
      <xdr:blipFill>
        <a:blip xmlns:r="http://schemas.openxmlformats.org/officeDocument/2006/relationships" r:embed="rId3"/>
        <a:stretch>
          <a:fillRect/>
        </a:stretch>
      </xdr:blipFill>
      <xdr:spPr>
        <a:xfrm>
          <a:off x="10776857" y="40821"/>
          <a:ext cx="304764" cy="628106"/>
        </a:xfrm>
        <a:prstGeom prst="rect">
          <a:avLst/>
        </a:prstGeom>
      </xdr:spPr>
    </xdr:pic>
    <xdr:clientData/>
  </xdr:twoCellAnchor>
  <xdr:twoCellAnchor editAs="oneCell">
    <xdr:from>
      <xdr:col>6</xdr:col>
      <xdr:colOff>1444064</xdr:colOff>
      <xdr:row>0</xdr:row>
      <xdr:rowOff>59325</xdr:rowOff>
    </xdr:from>
    <xdr:to>
      <xdr:col>6</xdr:col>
      <xdr:colOff>2854137</xdr:colOff>
      <xdr:row>0</xdr:row>
      <xdr:rowOff>662576</xdr:rowOff>
    </xdr:to>
    <xdr:pic>
      <xdr:nvPicPr>
        <xdr:cNvPr id="9" name="Picture 8">
          <a:extLst>
            <a:ext uri="{FF2B5EF4-FFF2-40B4-BE49-F238E27FC236}">
              <a16:creationId xmlns:a16="http://schemas.microsoft.com/office/drawing/2014/main" id="{AC8F9FB1-0E32-4DFF-BF94-995169A9AD1E}"/>
            </a:ext>
          </a:extLst>
        </xdr:cNvPr>
        <xdr:cNvPicPr>
          <a:picLocks noChangeAspect="1"/>
        </xdr:cNvPicPr>
      </xdr:nvPicPr>
      <xdr:blipFill>
        <a:blip xmlns:r="http://schemas.openxmlformats.org/officeDocument/2006/relationships" r:embed="rId4"/>
        <a:stretch>
          <a:fillRect/>
        </a:stretch>
      </xdr:blipFill>
      <xdr:spPr>
        <a:xfrm>
          <a:off x="11091528" y="59325"/>
          <a:ext cx="1410073" cy="603251"/>
        </a:xfrm>
        <a:prstGeom prst="rect">
          <a:avLst/>
        </a:prstGeom>
      </xdr:spPr>
    </xdr:pic>
    <xdr:clientData/>
  </xdr:twoCellAnchor>
  <xdr:twoCellAnchor editAs="oneCell">
    <xdr:from>
      <xdr:col>6</xdr:col>
      <xdr:colOff>2872651</xdr:colOff>
      <xdr:row>0</xdr:row>
      <xdr:rowOff>51642</xdr:rowOff>
    </xdr:from>
    <xdr:to>
      <xdr:col>7</xdr:col>
      <xdr:colOff>167843</xdr:colOff>
      <xdr:row>0</xdr:row>
      <xdr:rowOff>656867</xdr:rowOff>
    </xdr:to>
    <xdr:pic>
      <xdr:nvPicPr>
        <xdr:cNvPr id="10" name="Picture 9" descr="HCWH Europe (@HCWHeurope) | Twitter">
          <a:extLst>
            <a:ext uri="{FF2B5EF4-FFF2-40B4-BE49-F238E27FC236}">
              <a16:creationId xmlns:a16="http://schemas.microsoft.com/office/drawing/2014/main" id="{EC246959-5895-4942-BD67-3DCCD3CE95B0}"/>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2520115" y="51642"/>
          <a:ext cx="588121" cy="6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7BB87-3E25-4A03-A94A-B1FF4D5CDB21}">
  <dimension ref="A1:H18"/>
  <sheetViews>
    <sheetView showGridLines="0" tabSelected="1" zoomScale="85" zoomScaleNormal="85" workbookViewId="0">
      <selection activeCell="B5" sqref="B5"/>
    </sheetView>
  </sheetViews>
  <sheetFormatPr defaultColWidth="0" defaultRowHeight="14.45" customHeight="1" zeroHeight="1" x14ac:dyDescent="0.25"/>
  <cols>
    <col min="1" max="1" width="4.42578125" style="273" customWidth="1"/>
    <col min="2" max="2" width="92.5703125" style="273" customWidth="1"/>
    <col min="3" max="3" width="4.85546875" style="273" customWidth="1"/>
    <col min="4" max="5" width="8.85546875" style="273" hidden="1" customWidth="1"/>
    <col min="6" max="6" width="11.5703125" style="273" hidden="1" customWidth="1"/>
    <col min="7" max="8" width="0" style="273" hidden="1" customWidth="1"/>
    <col min="9" max="16384" width="8.85546875" style="273" hidden="1"/>
  </cols>
  <sheetData>
    <row r="1" spans="1:8" s="272" customFormat="1" ht="27.75" x14ac:dyDescent="0.35">
      <c r="A1" s="271"/>
    </row>
    <row r="2" spans="1:8" ht="85.35" customHeight="1" x14ac:dyDescent="0.25"/>
    <row r="3" spans="1:8" ht="15" x14ac:dyDescent="0.25"/>
    <row r="4" spans="1:8" ht="30" x14ac:dyDescent="0.4">
      <c r="B4" s="274" t="s">
        <v>334</v>
      </c>
    </row>
    <row r="5" spans="1:8" ht="15" x14ac:dyDescent="0.25">
      <c r="B5" s="275" t="s">
        <v>358</v>
      </c>
    </row>
    <row r="6" spans="1:8" ht="15" x14ac:dyDescent="0.25"/>
    <row r="7" spans="1:8" ht="15" customHeight="1" x14ac:dyDescent="0.25">
      <c r="B7" s="276" t="s">
        <v>335</v>
      </c>
    </row>
    <row r="8" spans="1:8" ht="9" customHeight="1" x14ac:dyDescent="0.25">
      <c r="C8" s="277"/>
    </row>
    <row r="9" spans="1:8" ht="63.6" customHeight="1" x14ac:dyDescent="0.25">
      <c r="B9" s="278" t="s">
        <v>336</v>
      </c>
      <c r="C9" s="279"/>
    </row>
    <row r="10" spans="1:8" ht="30" x14ac:dyDescent="0.25">
      <c r="B10" s="280" t="s">
        <v>337</v>
      </c>
      <c r="C10" s="281"/>
    </row>
    <row r="11" spans="1:8" ht="27.75" x14ac:dyDescent="0.25">
      <c r="C11" s="281"/>
    </row>
    <row r="12" spans="1:8" ht="27.75" x14ac:dyDescent="0.25">
      <c r="B12" s="276" t="s">
        <v>338</v>
      </c>
      <c r="C12" s="281"/>
    </row>
    <row r="13" spans="1:8" ht="12" customHeight="1" x14ac:dyDescent="0.25">
      <c r="C13" s="282"/>
    </row>
    <row r="14" spans="1:8" ht="212.45" customHeight="1" x14ac:dyDescent="0.25">
      <c r="B14" s="283" t="s">
        <v>354</v>
      </c>
      <c r="C14" s="284"/>
      <c r="D14" s="284"/>
      <c r="E14" s="284"/>
      <c r="F14" s="284"/>
      <c r="G14" s="284"/>
      <c r="H14" s="285"/>
    </row>
    <row r="15" spans="1:8" ht="6" customHeight="1" x14ac:dyDescent="0.25">
      <c r="C15" s="282"/>
    </row>
    <row r="16" spans="1:8" ht="33" x14ac:dyDescent="0.25">
      <c r="B16" s="283" t="s">
        <v>339</v>
      </c>
    </row>
    <row r="17" ht="15" x14ac:dyDescent="0.25"/>
    <row r="18" 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72D26-500D-4D1F-9D5A-718D3DCC42D0}">
  <sheetPr>
    <pageSetUpPr fitToPage="1"/>
  </sheetPr>
  <dimension ref="A1:AB51"/>
  <sheetViews>
    <sheetView showGridLines="0" topLeftCell="A13" zoomScale="85" zoomScaleNormal="85" workbookViewId="0">
      <selection activeCell="E29" sqref="E29"/>
    </sheetView>
  </sheetViews>
  <sheetFormatPr defaultColWidth="0" defaultRowHeight="18" zeroHeight="1" x14ac:dyDescent="0.35"/>
  <cols>
    <col min="1" max="1" width="8.85546875" style="2" customWidth="1"/>
    <col min="2" max="2" width="33.7109375" style="2" customWidth="1"/>
    <col min="3" max="3" width="12.140625" style="3" customWidth="1"/>
    <col min="4" max="4" width="9.85546875" style="2" customWidth="1"/>
    <col min="5" max="5" width="26.5703125" style="2" bestFit="1" customWidth="1"/>
    <col min="6" max="7" width="12.5703125" style="4" bestFit="1" customWidth="1"/>
    <col min="8" max="8" width="13.5703125" style="4" bestFit="1" customWidth="1"/>
    <col min="9" max="9" width="17.140625" style="2" customWidth="1"/>
    <col min="10" max="10" width="13" style="2" customWidth="1"/>
    <col min="11" max="11" width="6.42578125" style="2" customWidth="1"/>
    <col min="12" max="12" width="13.5703125" style="2" hidden="1" customWidth="1"/>
    <col min="13" max="13" width="9.5703125" style="2" hidden="1" customWidth="1"/>
    <col min="14" max="14" width="24.140625" style="2" hidden="1" customWidth="1"/>
    <col min="15" max="15" width="12.5703125" style="2" hidden="1" customWidth="1"/>
    <col min="16" max="16" width="13.5703125" style="2" hidden="1" customWidth="1"/>
    <col min="17" max="17" width="52.42578125" style="2" hidden="1" customWidth="1"/>
    <col min="18" max="28" width="0" style="2" hidden="1" customWidth="1"/>
    <col min="29" max="16384" width="8.85546875" style="2" hidden="1"/>
  </cols>
  <sheetData>
    <row r="1" spans="1:28" s="287" customFormat="1" ht="53.45" customHeight="1" x14ac:dyDescent="0.25">
      <c r="A1" s="286" t="s">
        <v>340</v>
      </c>
      <c r="C1" s="288"/>
      <c r="F1" s="288"/>
      <c r="G1" s="288"/>
      <c r="H1" s="288"/>
    </row>
    <row r="2" spans="1:28" x14ac:dyDescent="0.35"/>
    <row r="3" spans="1:28" x14ac:dyDescent="0.35">
      <c r="B3" s="5" t="s">
        <v>0</v>
      </c>
    </row>
    <row r="4" spans="1:28" x14ac:dyDescent="0.35"/>
    <row r="5" spans="1:28" ht="19.350000000000001" customHeight="1" x14ac:dyDescent="0.35">
      <c r="B5" s="289" t="s">
        <v>1</v>
      </c>
      <c r="C5" s="290" t="s">
        <v>2</v>
      </c>
      <c r="D5" s="291"/>
      <c r="E5" s="291"/>
      <c r="F5" s="292"/>
      <c r="G5" s="292"/>
      <c r="H5" s="292"/>
      <c r="I5" s="291"/>
      <c r="J5" s="291"/>
      <c r="K5" s="6"/>
      <c r="L5" s="6"/>
      <c r="M5" s="6"/>
    </row>
    <row r="6" spans="1:28" ht="19.350000000000001" customHeight="1" x14ac:dyDescent="0.35">
      <c r="B6" s="289" t="s">
        <v>3</v>
      </c>
      <c r="C6" s="290" t="s">
        <v>4</v>
      </c>
      <c r="D6" s="291"/>
      <c r="E6" s="291"/>
      <c r="F6" s="292"/>
      <c r="G6" s="292"/>
      <c r="H6" s="292"/>
      <c r="I6" s="291"/>
      <c r="J6" s="291"/>
      <c r="K6" s="6"/>
      <c r="L6" s="6"/>
      <c r="M6" s="6"/>
    </row>
    <row r="7" spans="1:28" ht="19.350000000000001" customHeight="1" x14ac:dyDescent="0.35">
      <c r="B7" s="289" t="s">
        <v>5</v>
      </c>
      <c r="C7" s="290" t="s">
        <v>6</v>
      </c>
      <c r="D7" s="291"/>
      <c r="E7" s="291"/>
      <c r="F7" s="292"/>
      <c r="G7" s="292"/>
      <c r="H7" s="292"/>
      <c r="I7" s="291"/>
      <c r="J7" s="291"/>
      <c r="K7" s="6"/>
      <c r="L7" s="6"/>
      <c r="M7" s="6"/>
    </row>
    <row r="8" spans="1:28" x14ac:dyDescent="0.35">
      <c r="M8" s="6"/>
      <c r="O8" s="6"/>
      <c r="T8" s="6"/>
      <c r="U8" s="6"/>
      <c r="V8" s="6"/>
      <c r="W8" s="6"/>
      <c r="X8" s="6"/>
      <c r="Y8" s="6"/>
      <c r="Z8" s="6"/>
      <c r="AA8" s="6"/>
      <c r="AB8" s="6"/>
    </row>
    <row r="9" spans="1:28" ht="18.75" thickBot="1" x14ac:dyDescent="0.4">
      <c r="M9" s="6"/>
      <c r="O9" s="6"/>
      <c r="T9" s="6"/>
      <c r="U9" s="6"/>
      <c r="V9" s="6"/>
      <c r="W9" s="6"/>
      <c r="X9" s="6"/>
      <c r="Y9" s="6"/>
      <c r="Z9" s="6"/>
      <c r="AA9" s="6"/>
      <c r="AB9" s="6"/>
    </row>
    <row r="10" spans="1:28" ht="18.75" thickBot="1" x14ac:dyDescent="0.4">
      <c r="B10" s="293" t="s">
        <v>8</v>
      </c>
      <c r="C10" s="294" t="s">
        <v>250</v>
      </c>
      <c r="D10" s="1"/>
      <c r="E10" s="295" t="s">
        <v>255</v>
      </c>
      <c r="F10" s="296"/>
      <c r="G10" s="296"/>
      <c r="H10" s="296"/>
      <c r="I10" s="1"/>
      <c r="J10" s="1"/>
      <c r="M10" s="6"/>
      <c r="O10" s="6"/>
      <c r="T10" s="6"/>
      <c r="U10" s="6"/>
      <c r="V10" s="6"/>
      <c r="W10" s="6"/>
      <c r="X10" s="6"/>
      <c r="Y10" s="6"/>
      <c r="Z10" s="6"/>
      <c r="AA10" s="6"/>
      <c r="AB10" s="6"/>
    </row>
    <row r="11" spans="1:28" ht="18.75" thickBot="1" x14ac:dyDescent="0.4">
      <c r="B11" s="297" t="s">
        <v>251</v>
      </c>
      <c r="C11" s="298" t="str">
        <f>IF(AND(J18="PASS",J26="PASS",J33="PASS",J36="PASS",J41="PASS",J44="PASS"),"PASS","FAIL")</f>
        <v>FAIL</v>
      </c>
      <c r="D11" s="1"/>
      <c r="E11" s="299" t="str">
        <f>IF(AND(C13="PASS",C12="PASS",C11="PASS"),"Level 3",IF(AND(C12="PASS",C11="PASS"),"Level 2",IF(C11="PASS","Level 1","No Level")))</f>
        <v>No Level</v>
      </c>
      <c r="F11" s="296"/>
      <c r="G11" s="296"/>
      <c r="H11" s="296"/>
      <c r="I11" s="1"/>
      <c r="J11" s="1"/>
      <c r="M11" s="6"/>
      <c r="O11" s="6"/>
      <c r="T11" s="6"/>
      <c r="U11" s="6"/>
      <c r="V11" s="6"/>
      <c r="W11" s="6"/>
      <c r="X11" s="6"/>
      <c r="Y11" s="6"/>
      <c r="Z11" s="6"/>
      <c r="AA11" s="6"/>
      <c r="AB11" s="6"/>
    </row>
    <row r="12" spans="1:28" x14ac:dyDescent="0.35">
      <c r="B12" s="300" t="s">
        <v>252</v>
      </c>
      <c r="C12" s="301" t="str">
        <f>IF(AND(J19="PASS",J27="PASS",J34="PASS",J37="PASS",J42="PASS",J45="PASS",J29="PASS",J21="PASS"),"PASS","FAIL")</f>
        <v>FAIL</v>
      </c>
      <c r="D12" s="1"/>
      <c r="E12" s="1"/>
      <c r="F12" s="296"/>
      <c r="G12" s="296"/>
      <c r="H12" s="296"/>
      <c r="I12" s="1"/>
      <c r="J12" s="1"/>
      <c r="M12" s="6"/>
      <c r="O12" s="6"/>
      <c r="T12" s="6"/>
      <c r="U12" s="6"/>
      <c r="V12" s="6"/>
      <c r="W12" s="6"/>
      <c r="X12" s="6"/>
      <c r="Y12" s="6"/>
      <c r="Z12" s="6"/>
      <c r="AA12" s="6"/>
      <c r="AB12" s="6"/>
    </row>
    <row r="13" spans="1:28" ht="18.75" thickBot="1" x14ac:dyDescent="0.4">
      <c r="B13" s="302" t="s">
        <v>253</v>
      </c>
      <c r="C13" s="303" t="str">
        <f>IF(AND(J20="PASS",J28="PASS",J35="PASS",J43="PASS",J46="PASS",J22="PASS"),"PASS","FAIL")</f>
        <v>FAIL</v>
      </c>
      <c r="D13" s="1"/>
      <c r="E13" s="1"/>
      <c r="F13" s="296"/>
      <c r="G13" s="296"/>
      <c r="H13" s="296"/>
      <c r="I13" s="1"/>
      <c r="J13" s="1"/>
      <c r="M13" s="6"/>
      <c r="O13" s="6"/>
      <c r="T13" s="6"/>
      <c r="U13" s="6"/>
      <c r="V13" s="6"/>
      <c r="W13" s="6"/>
      <c r="X13" s="6"/>
      <c r="Y13" s="6"/>
      <c r="Z13" s="6"/>
      <c r="AA13" s="6"/>
      <c r="AB13" s="6"/>
    </row>
    <row r="14" spans="1:28" x14ac:dyDescent="0.35">
      <c r="B14" s="1"/>
      <c r="C14" s="304"/>
      <c r="D14" s="1"/>
      <c r="E14" s="1"/>
      <c r="F14" s="296"/>
      <c r="G14" s="296"/>
      <c r="H14" s="296"/>
      <c r="I14" s="1"/>
      <c r="J14" s="1"/>
      <c r="M14" s="6"/>
      <c r="O14" s="6"/>
      <c r="T14" s="6"/>
      <c r="U14" s="6"/>
      <c r="V14" s="6"/>
      <c r="W14" s="6"/>
      <c r="X14" s="6"/>
      <c r="Y14" s="6"/>
      <c r="Z14" s="6"/>
      <c r="AA14" s="6"/>
      <c r="AB14" s="6"/>
    </row>
    <row r="15" spans="1:28" x14ac:dyDescent="0.35">
      <c r="B15" s="305" t="s">
        <v>7</v>
      </c>
      <c r="C15" s="304"/>
      <c r="D15" s="1"/>
      <c r="E15" s="1"/>
      <c r="F15" s="296"/>
      <c r="G15" s="296"/>
      <c r="H15" s="296"/>
      <c r="I15" s="1"/>
      <c r="J15" s="305"/>
      <c r="K15" s="7"/>
      <c r="L15" s="7"/>
      <c r="M15" s="6"/>
      <c r="T15" s="6"/>
      <c r="U15" s="6"/>
      <c r="V15" s="6"/>
      <c r="W15" s="6"/>
      <c r="X15" s="6"/>
      <c r="Y15" s="6"/>
      <c r="Z15" s="6"/>
      <c r="AA15" s="6"/>
      <c r="AB15" s="6"/>
    </row>
    <row r="16" spans="1:28" ht="18.75" thickBot="1" x14ac:dyDescent="0.4">
      <c r="B16" s="1"/>
      <c r="C16" s="304"/>
      <c r="D16" s="1"/>
      <c r="E16" s="1"/>
      <c r="F16" s="296"/>
      <c r="G16" s="296"/>
      <c r="H16" s="296"/>
      <c r="I16" s="1"/>
      <c r="J16" s="1"/>
      <c r="K16" s="6"/>
      <c r="L16" s="8"/>
      <c r="M16" s="6"/>
      <c r="T16" s="6"/>
      <c r="U16" s="6"/>
      <c r="V16" s="6"/>
      <c r="W16" s="6"/>
      <c r="X16" s="6"/>
      <c r="Y16" s="6"/>
      <c r="Z16" s="6"/>
      <c r="AA16" s="6"/>
      <c r="AB16" s="6"/>
    </row>
    <row r="17" spans="2:28" ht="18.75" thickBot="1" x14ac:dyDescent="0.4">
      <c r="B17" s="306" t="s">
        <v>8</v>
      </c>
      <c r="C17" s="307" t="s">
        <v>9</v>
      </c>
      <c r="D17" s="308" t="s">
        <v>10</v>
      </c>
      <c r="E17" s="308" t="s">
        <v>11</v>
      </c>
      <c r="F17" s="308" t="s">
        <v>12</v>
      </c>
      <c r="G17" s="308" t="s">
        <v>13</v>
      </c>
      <c r="H17" s="308" t="s">
        <v>14</v>
      </c>
      <c r="I17" s="308" t="s">
        <v>247</v>
      </c>
      <c r="J17" s="309" t="s">
        <v>250</v>
      </c>
      <c r="K17" s="9"/>
      <c r="L17" s="9"/>
      <c r="T17" s="6"/>
      <c r="U17" s="6"/>
      <c r="V17" s="6"/>
      <c r="W17" s="6"/>
      <c r="X17" s="6"/>
      <c r="Y17" s="6"/>
      <c r="Z17" s="6"/>
      <c r="AA17" s="6"/>
      <c r="AB17" s="6"/>
    </row>
    <row r="18" spans="2:28" x14ac:dyDescent="0.35">
      <c r="B18" s="310" t="s">
        <v>15</v>
      </c>
      <c r="C18" s="311">
        <v>1</v>
      </c>
      <c r="D18" s="312" t="s">
        <v>16</v>
      </c>
      <c r="E18" s="312" t="s">
        <v>17</v>
      </c>
      <c r="F18" s="313">
        <v>2</v>
      </c>
      <c r="G18" s="314">
        <f>'GHG emissions'!J8</f>
        <v>20</v>
      </c>
      <c r="H18" s="315">
        <f>'GHG emissions'!J9</f>
        <v>10</v>
      </c>
      <c r="I18" s="314">
        <f>'GHG emissions'!Q8</f>
        <v>20</v>
      </c>
      <c r="J18" s="315" t="str">
        <f>IF(I18&gt;=H18,"PASS","FAIL")</f>
        <v>PASS</v>
      </c>
      <c r="K18" s="8"/>
      <c r="L18" s="10"/>
      <c r="T18" s="6"/>
      <c r="U18" s="6"/>
      <c r="V18" s="6"/>
      <c r="W18" s="6"/>
      <c r="X18" s="6"/>
      <c r="Y18" s="6"/>
      <c r="Z18" s="6"/>
      <c r="AA18" s="6"/>
      <c r="AB18" s="6"/>
    </row>
    <row r="19" spans="2:28" x14ac:dyDescent="0.35">
      <c r="B19" s="300" t="s">
        <v>15</v>
      </c>
      <c r="C19" s="316">
        <v>2</v>
      </c>
      <c r="D19" s="317" t="s">
        <v>16</v>
      </c>
      <c r="E19" s="317" t="s">
        <v>17</v>
      </c>
      <c r="F19" s="318">
        <v>4</v>
      </c>
      <c r="G19" s="319">
        <f>'GHG emissions'!J24</f>
        <v>30</v>
      </c>
      <c r="H19" s="320">
        <f>'GHG emissions'!J25</f>
        <v>15</v>
      </c>
      <c r="I19" s="319">
        <f>'GHG emissions'!Q24</f>
        <v>21.25</v>
      </c>
      <c r="J19" s="320" t="str">
        <f>IF(I19&gt;=H19,"PASS","FAIL")</f>
        <v>PASS</v>
      </c>
      <c r="K19" s="10"/>
      <c r="L19" s="10"/>
      <c r="T19" s="6"/>
      <c r="U19" s="6"/>
      <c r="V19" s="6"/>
      <c r="W19" s="6"/>
      <c r="X19" s="6"/>
      <c r="Y19" s="6"/>
      <c r="Z19" s="6"/>
      <c r="AA19" s="6"/>
      <c r="AB19" s="6"/>
    </row>
    <row r="20" spans="2:28" ht="18.75" thickBot="1" x14ac:dyDescent="0.4">
      <c r="B20" s="302" t="s">
        <v>15</v>
      </c>
      <c r="C20" s="321">
        <v>3</v>
      </c>
      <c r="D20" s="322" t="s">
        <v>16</v>
      </c>
      <c r="E20" s="322" t="s">
        <v>17</v>
      </c>
      <c r="F20" s="323">
        <v>4</v>
      </c>
      <c r="G20" s="324">
        <f>'GHG emissions'!J49</f>
        <v>30</v>
      </c>
      <c r="H20" s="325">
        <f>'GHG emissions'!J50</f>
        <v>15</v>
      </c>
      <c r="I20" s="324">
        <f>'GHG emissions'!Q49</f>
        <v>27.5</v>
      </c>
      <c r="J20" s="325" t="str">
        <f>IF(I20&gt;=H20,"PASS","FAIL")</f>
        <v>PASS</v>
      </c>
      <c r="K20" s="10"/>
      <c r="L20" s="10"/>
      <c r="T20" s="6"/>
      <c r="U20" s="6"/>
      <c r="V20" s="6"/>
      <c r="W20" s="6"/>
      <c r="X20" s="6"/>
      <c r="Y20" s="6"/>
      <c r="Z20" s="6"/>
      <c r="AA20" s="6"/>
      <c r="AB20" s="6"/>
    </row>
    <row r="21" spans="2:28" x14ac:dyDescent="0.35">
      <c r="B21" s="300" t="s">
        <v>15</v>
      </c>
      <c r="C21" s="316">
        <v>2</v>
      </c>
      <c r="D21" s="317" t="s">
        <v>23</v>
      </c>
      <c r="E21" s="317" t="s">
        <v>18</v>
      </c>
      <c r="F21" s="318">
        <v>3</v>
      </c>
      <c r="G21" s="319">
        <f>'GHG emissions'!J70</f>
        <v>20</v>
      </c>
      <c r="H21" s="320">
        <f>'GHG emissions'!J71</f>
        <v>10</v>
      </c>
      <c r="I21" s="319">
        <f>'GHG emissions'!Q70</f>
        <v>14</v>
      </c>
      <c r="J21" s="320" t="str">
        <f>IF(I21&gt;=H21,"PASS","FAIL")</f>
        <v>PASS</v>
      </c>
      <c r="K21" s="8"/>
      <c r="L21" s="8"/>
      <c r="T21" s="6"/>
      <c r="U21" s="6"/>
      <c r="V21" s="6"/>
      <c r="W21" s="6"/>
      <c r="X21" s="6"/>
      <c r="Y21" s="6"/>
      <c r="Z21" s="6"/>
      <c r="AA21" s="6"/>
      <c r="AB21" s="6"/>
    </row>
    <row r="22" spans="2:28" ht="18.75" thickBot="1" x14ac:dyDescent="0.4">
      <c r="B22" s="302" t="s">
        <v>15</v>
      </c>
      <c r="C22" s="321">
        <v>3</v>
      </c>
      <c r="D22" s="322" t="s">
        <v>23</v>
      </c>
      <c r="E22" s="322" t="s">
        <v>18</v>
      </c>
      <c r="F22" s="323">
        <v>3</v>
      </c>
      <c r="G22" s="324">
        <f>'GHG emissions'!J87</f>
        <v>19.999999999999993</v>
      </c>
      <c r="H22" s="325">
        <f>'GHG emissions'!J88</f>
        <v>9.9999999999999964</v>
      </c>
      <c r="I22" s="324">
        <f>'GHG emissions'!Q87</f>
        <v>19.999999999999993</v>
      </c>
      <c r="J22" s="325" t="str">
        <f>IF(I22&gt;=H22,"PASS","FAIL")</f>
        <v>PASS</v>
      </c>
      <c r="T22" s="6"/>
      <c r="U22" s="6"/>
      <c r="V22" s="6"/>
      <c r="W22" s="6"/>
      <c r="X22" s="6"/>
      <c r="Y22" s="6"/>
      <c r="Z22" s="6"/>
      <c r="AA22" s="6"/>
      <c r="AB22" s="6"/>
    </row>
    <row r="23" spans="2:28" x14ac:dyDescent="0.35">
      <c r="B23" s="1"/>
      <c r="C23" s="304"/>
      <c r="D23" s="1"/>
      <c r="E23" s="1"/>
      <c r="F23" s="296"/>
      <c r="G23" s="326"/>
      <c r="H23" s="326"/>
      <c r="I23" s="327"/>
      <c r="J23" s="1"/>
      <c r="T23" s="6"/>
      <c r="U23" s="6"/>
      <c r="V23" s="6"/>
      <c r="W23" s="6"/>
      <c r="X23" s="6"/>
      <c r="Y23" s="6"/>
      <c r="Z23" s="6"/>
      <c r="AA23" s="6"/>
      <c r="AB23" s="6"/>
    </row>
    <row r="24" spans="2:28" ht="18.75" thickBot="1" x14ac:dyDescent="0.4">
      <c r="B24" s="1"/>
      <c r="C24" s="304"/>
      <c r="D24" s="1"/>
      <c r="E24" s="1"/>
      <c r="F24" s="296"/>
      <c r="G24" s="296"/>
      <c r="H24" s="296"/>
      <c r="I24" s="1"/>
      <c r="J24" s="1"/>
      <c r="T24" s="6"/>
      <c r="U24" s="6"/>
      <c r="V24" s="6"/>
      <c r="W24" s="6"/>
      <c r="X24" s="6"/>
      <c r="Y24" s="6"/>
      <c r="Z24" s="6"/>
      <c r="AA24" s="6"/>
      <c r="AB24" s="6"/>
    </row>
    <row r="25" spans="2:28" ht="18.75" thickBot="1" x14ac:dyDescent="0.4">
      <c r="B25" s="293" t="s">
        <v>8</v>
      </c>
      <c r="C25" s="328" t="s">
        <v>9</v>
      </c>
      <c r="D25" s="329" t="s">
        <v>10</v>
      </c>
      <c r="E25" s="329"/>
      <c r="F25" s="308" t="s">
        <v>12</v>
      </c>
      <c r="G25" s="308" t="s">
        <v>13</v>
      </c>
      <c r="H25" s="308" t="s">
        <v>14</v>
      </c>
      <c r="I25" s="308" t="s">
        <v>247</v>
      </c>
      <c r="J25" s="309" t="s">
        <v>250</v>
      </c>
      <c r="T25" s="6"/>
      <c r="U25" s="6"/>
      <c r="V25" s="6"/>
      <c r="W25" s="6"/>
      <c r="X25" s="6"/>
      <c r="Y25" s="6"/>
      <c r="Z25" s="6"/>
      <c r="AA25" s="6"/>
      <c r="AB25" s="6"/>
    </row>
    <row r="26" spans="2:28" x14ac:dyDescent="0.35">
      <c r="B26" s="310" t="s">
        <v>19</v>
      </c>
      <c r="C26" s="311">
        <v>1</v>
      </c>
      <c r="D26" s="312" t="s">
        <v>16</v>
      </c>
      <c r="E26" s="312" t="s">
        <v>17</v>
      </c>
      <c r="F26" s="313">
        <v>2</v>
      </c>
      <c r="G26" s="314">
        <f>'Resource depletion'!J8</f>
        <v>30</v>
      </c>
      <c r="H26" s="315">
        <f>'Resource depletion'!J9</f>
        <v>15</v>
      </c>
      <c r="I26" s="314">
        <f>'Resource depletion'!Q8</f>
        <v>15</v>
      </c>
      <c r="J26" s="315" t="str">
        <f>IF(I26&gt;=H26,"PASS","FAIL")</f>
        <v>PASS</v>
      </c>
      <c r="T26" s="6"/>
      <c r="U26" s="6"/>
      <c r="V26" s="6"/>
      <c r="W26" s="6"/>
      <c r="X26" s="6"/>
      <c r="Y26" s="6"/>
      <c r="Z26" s="6"/>
      <c r="AA26" s="6"/>
      <c r="AB26" s="6"/>
    </row>
    <row r="27" spans="2:28" x14ac:dyDescent="0.35">
      <c r="B27" s="300" t="s">
        <v>19</v>
      </c>
      <c r="C27" s="316">
        <v>2</v>
      </c>
      <c r="D27" s="317" t="s">
        <v>16</v>
      </c>
      <c r="E27" s="317" t="s">
        <v>17</v>
      </c>
      <c r="F27" s="318">
        <v>3</v>
      </c>
      <c r="G27" s="319">
        <f>'Resource depletion'!J27</f>
        <v>20</v>
      </c>
      <c r="H27" s="320">
        <f>'Resource depletion'!J28</f>
        <v>10</v>
      </c>
      <c r="I27" s="319">
        <f>'Resource depletion'!Q27</f>
        <v>6.6666666666666661</v>
      </c>
      <c r="J27" s="320" t="str">
        <f>IF(I27&gt;=H27,"PASS","FAIL")</f>
        <v>FAIL</v>
      </c>
      <c r="T27" s="6"/>
      <c r="U27" s="6"/>
      <c r="V27" s="6"/>
      <c r="W27" s="6"/>
      <c r="X27" s="6"/>
      <c r="Y27" s="6"/>
      <c r="Z27" s="6"/>
      <c r="AA27" s="6"/>
      <c r="AB27" s="6"/>
    </row>
    <row r="28" spans="2:28" ht="18.75" thickBot="1" x14ac:dyDescent="0.4">
      <c r="B28" s="302" t="s">
        <v>19</v>
      </c>
      <c r="C28" s="321">
        <v>3</v>
      </c>
      <c r="D28" s="322" t="s">
        <v>16</v>
      </c>
      <c r="E28" s="322" t="s">
        <v>17</v>
      </c>
      <c r="F28" s="323">
        <v>3</v>
      </c>
      <c r="G28" s="324">
        <f>'Resource depletion'!J46</f>
        <v>20</v>
      </c>
      <c r="H28" s="325">
        <f>'Resource depletion'!J47</f>
        <v>10</v>
      </c>
      <c r="I28" s="324">
        <f>'Resource depletion'!Q46</f>
        <v>5</v>
      </c>
      <c r="J28" s="325" t="str">
        <f>IF(I28&gt;=H28,"PASS","FAIL")</f>
        <v>FAIL</v>
      </c>
      <c r="T28" s="6"/>
      <c r="U28" s="6"/>
      <c r="V28" s="6"/>
      <c r="W28" s="6"/>
      <c r="X28" s="6"/>
      <c r="Y28" s="6"/>
      <c r="Z28" s="6"/>
      <c r="AA28" s="6"/>
      <c r="AB28" s="6"/>
    </row>
    <row r="29" spans="2:28" ht="18.75" thickBot="1" x14ac:dyDescent="0.4">
      <c r="B29" s="330" t="s">
        <v>19</v>
      </c>
      <c r="C29" s="331">
        <v>2</v>
      </c>
      <c r="D29" s="332" t="s">
        <v>20</v>
      </c>
      <c r="E29" s="332" t="s">
        <v>21</v>
      </c>
      <c r="F29" s="333">
        <v>13</v>
      </c>
      <c r="G29" s="334">
        <f>'Resource depletion'!J64</f>
        <v>20.8325</v>
      </c>
      <c r="H29" s="335">
        <f>'Resource depletion'!J65</f>
        <v>10.41625</v>
      </c>
      <c r="I29" s="334">
        <f>'Resource depletion'!Q64</f>
        <v>9.5829500000000003</v>
      </c>
      <c r="J29" s="335" t="str">
        <f>IF(I29&gt;=H29,"PASS","FAIL")</f>
        <v>FAIL</v>
      </c>
      <c r="T29" s="6"/>
      <c r="U29" s="6"/>
      <c r="V29" s="6"/>
      <c r="W29" s="6"/>
      <c r="X29" s="6"/>
      <c r="Y29" s="6"/>
      <c r="Z29" s="6"/>
      <c r="AA29" s="6"/>
      <c r="AB29" s="6"/>
    </row>
    <row r="30" spans="2:28" x14ac:dyDescent="0.35">
      <c r="B30" s="1"/>
      <c r="C30" s="304"/>
      <c r="D30" s="1"/>
      <c r="E30" s="1"/>
      <c r="F30" s="296"/>
      <c r="G30" s="326"/>
      <c r="H30" s="326"/>
      <c r="I30" s="326"/>
      <c r="J30" s="1"/>
      <c r="T30" s="6"/>
      <c r="U30" s="6"/>
      <c r="V30" s="6"/>
      <c r="W30" s="6"/>
      <c r="X30" s="6"/>
      <c r="Y30" s="6"/>
      <c r="Z30" s="6"/>
      <c r="AA30" s="6"/>
      <c r="AB30" s="6"/>
    </row>
    <row r="31" spans="2:28" ht="18.75" thickBot="1" x14ac:dyDescent="0.4">
      <c r="B31" s="1"/>
      <c r="C31" s="304"/>
      <c r="D31" s="1"/>
      <c r="E31" s="1"/>
      <c r="F31" s="296"/>
      <c r="G31" s="296"/>
      <c r="H31" s="296"/>
      <c r="I31" s="296"/>
      <c r="J31" s="1"/>
      <c r="T31" s="6"/>
      <c r="U31" s="6"/>
      <c r="V31" s="6"/>
      <c r="W31" s="6"/>
      <c r="X31" s="6"/>
      <c r="Y31" s="6"/>
      <c r="Z31" s="6"/>
      <c r="AA31" s="6"/>
      <c r="AB31" s="6"/>
    </row>
    <row r="32" spans="2:28" ht="18.75" thickBot="1" x14ac:dyDescent="0.4">
      <c r="B32" s="336" t="s">
        <v>8</v>
      </c>
      <c r="C32" s="337" t="s">
        <v>9</v>
      </c>
      <c r="D32" s="338" t="s">
        <v>10</v>
      </c>
      <c r="E32" s="338"/>
      <c r="F32" s="308" t="s">
        <v>12</v>
      </c>
      <c r="G32" s="308" t="s">
        <v>13</v>
      </c>
      <c r="H32" s="308" t="s">
        <v>14</v>
      </c>
      <c r="I32" s="308" t="s">
        <v>247</v>
      </c>
      <c r="J32" s="309" t="s">
        <v>250</v>
      </c>
      <c r="T32" s="6"/>
      <c r="U32" s="6"/>
      <c r="V32" s="6"/>
      <c r="W32" s="6"/>
      <c r="X32" s="6"/>
      <c r="Y32" s="6"/>
      <c r="Z32" s="6"/>
      <c r="AA32" s="6"/>
      <c r="AB32" s="6"/>
    </row>
    <row r="33" spans="2:28" x14ac:dyDescent="0.35">
      <c r="B33" s="310" t="s">
        <v>22</v>
      </c>
      <c r="C33" s="311">
        <v>1</v>
      </c>
      <c r="D33" s="312" t="s">
        <v>16</v>
      </c>
      <c r="E33" s="312" t="s">
        <v>284</v>
      </c>
      <c r="F33" s="313">
        <v>1</v>
      </c>
      <c r="G33" s="339">
        <f>'Chemicals and toxic impact'!J8</f>
        <v>30</v>
      </c>
      <c r="H33" s="340">
        <f>'Chemicals and toxic impact'!J9</f>
        <v>15</v>
      </c>
      <c r="I33" s="314">
        <f>'Chemicals and toxic impact'!Q8</f>
        <v>30</v>
      </c>
      <c r="J33" s="315" t="str">
        <f>IF(I33&gt;=H33,"PASS","FAIL")</f>
        <v>PASS</v>
      </c>
      <c r="T33" s="6"/>
      <c r="U33" s="6"/>
      <c r="V33" s="6"/>
      <c r="W33" s="6"/>
      <c r="X33" s="6"/>
      <c r="Y33" s="6"/>
      <c r="Z33" s="6"/>
      <c r="AA33" s="6"/>
      <c r="AB33" s="6"/>
    </row>
    <row r="34" spans="2:28" x14ac:dyDescent="0.35">
      <c r="B34" s="300" t="s">
        <v>22</v>
      </c>
      <c r="C34" s="316">
        <v>2</v>
      </c>
      <c r="D34" s="317" t="s">
        <v>16</v>
      </c>
      <c r="E34" s="317" t="s">
        <v>284</v>
      </c>
      <c r="F34" s="318">
        <v>3</v>
      </c>
      <c r="G34" s="341">
        <f>'Chemicals and toxic impact'!J21</f>
        <v>29.999999789999997</v>
      </c>
      <c r="H34" s="342">
        <f>'Chemicals and toxic impact'!J22</f>
        <v>14.999999894999998</v>
      </c>
      <c r="I34" s="319">
        <f>'Chemicals and toxic impact'!Q21</f>
        <v>23.333333189999998</v>
      </c>
      <c r="J34" s="320" t="str">
        <f>IF(I34&gt;=H34,"PASS","FAIL")</f>
        <v>PASS</v>
      </c>
      <c r="T34" s="6"/>
      <c r="U34" s="6"/>
      <c r="V34" s="6"/>
      <c r="W34" s="6"/>
      <c r="X34" s="6"/>
      <c r="Y34" s="6"/>
      <c r="Z34" s="6"/>
      <c r="AA34" s="6"/>
      <c r="AB34" s="6"/>
    </row>
    <row r="35" spans="2:28" ht="18.75" thickBot="1" x14ac:dyDescent="0.4">
      <c r="B35" s="302" t="s">
        <v>22</v>
      </c>
      <c r="C35" s="321">
        <v>3</v>
      </c>
      <c r="D35" s="322" t="s">
        <v>16</v>
      </c>
      <c r="E35" s="322" t="s">
        <v>284</v>
      </c>
      <c r="F35" s="323">
        <v>4</v>
      </c>
      <c r="G35" s="343">
        <f>'Chemicals and toxic impact'!J38</f>
        <v>20</v>
      </c>
      <c r="H35" s="344">
        <f>'Chemicals and toxic impact'!J39</f>
        <v>10</v>
      </c>
      <c r="I35" s="324">
        <f>'Chemicals and toxic impact'!Q38</f>
        <v>15</v>
      </c>
      <c r="J35" s="325" t="str">
        <f>IF(I35&gt;=H35,"PASS","FAIL")</f>
        <v>PASS</v>
      </c>
    </row>
    <row r="36" spans="2:28" x14ac:dyDescent="0.35">
      <c r="B36" s="310" t="s">
        <v>22</v>
      </c>
      <c r="C36" s="311">
        <v>1</v>
      </c>
      <c r="D36" s="312" t="s">
        <v>23</v>
      </c>
      <c r="E36" s="312" t="s">
        <v>284</v>
      </c>
      <c r="F36" s="313">
        <v>1</v>
      </c>
      <c r="G36" s="314">
        <f>'Chemicals and toxic impact'!J55</f>
        <v>20</v>
      </c>
      <c r="H36" s="315">
        <f>'Chemicals and toxic impact'!J56</f>
        <v>10</v>
      </c>
      <c r="I36" s="319">
        <f>'Chemicals and toxic impact'!Q55</f>
        <v>20</v>
      </c>
      <c r="J36" s="320" t="str">
        <f>IF(I36&gt;=H36,"PASS","FAIL")</f>
        <v>PASS</v>
      </c>
    </row>
    <row r="37" spans="2:28" ht="18.75" thickBot="1" x14ac:dyDescent="0.4">
      <c r="B37" s="302" t="s">
        <v>22</v>
      </c>
      <c r="C37" s="321">
        <v>2</v>
      </c>
      <c r="D37" s="322" t="s">
        <v>23</v>
      </c>
      <c r="E37" s="322" t="s">
        <v>284</v>
      </c>
      <c r="F37" s="323">
        <v>1</v>
      </c>
      <c r="G37" s="324">
        <f>'Chemicals and toxic impact'!J65</f>
        <v>10</v>
      </c>
      <c r="H37" s="325">
        <f>'Chemicals and toxic impact'!J66</f>
        <v>5</v>
      </c>
      <c r="I37" s="324">
        <f>'Chemicals and toxic impact'!Q65</f>
        <v>10</v>
      </c>
      <c r="J37" s="325" t="str">
        <f>IF(I37&gt;=H37,"PASS","FAIL")</f>
        <v>PASS</v>
      </c>
    </row>
    <row r="38" spans="2:28" x14ac:dyDescent="0.35">
      <c r="B38" s="1"/>
      <c r="C38" s="304"/>
      <c r="D38" s="1"/>
      <c r="E38" s="1"/>
      <c r="F38" s="296"/>
      <c r="G38" s="326"/>
      <c r="H38" s="326"/>
      <c r="I38" s="326"/>
      <c r="J38" s="1"/>
    </row>
    <row r="39" spans="2:28" ht="18.75" thickBot="1" x14ac:dyDescent="0.4">
      <c r="B39" s="1"/>
      <c r="C39" s="304"/>
      <c r="D39" s="1"/>
      <c r="E39" s="1"/>
      <c r="F39" s="296"/>
      <c r="G39" s="296"/>
      <c r="H39" s="296"/>
      <c r="I39" s="296"/>
      <c r="J39" s="1"/>
    </row>
    <row r="40" spans="2:28" ht="18.75" thickBot="1" x14ac:dyDescent="0.4">
      <c r="B40" s="336" t="s">
        <v>8</v>
      </c>
      <c r="C40" s="337" t="s">
        <v>9</v>
      </c>
      <c r="D40" s="338" t="s">
        <v>10</v>
      </c>
      <c r="E40" s="338"/>
      <c r="F40" s="308" t="s">
        <v>12</v>
      </c>
      <c r="G40" s="308" t="s">
        <v>13</v>
      </c>
      <c r="H40" s="308" t="s">
        <v>14</v>
      </c>
      <c r="I40" s="308" t="s">
        <v>247</v>
      </c>
      <c r="J40" s="345" t="s">
        <v>250</v>
      </c>
    </row>
    <row r="41" spans="2:28" x14ac:dyDescent="0.35">
      <c r="B41" s="310" t="s">
        <v>350</v>
      </c>
      <c r="C41" s="311">
        <v>1</v>
      </c>
      <c r="D41" s="312" t="s">
        <v>24</v>
      </c>
      <c r="E41" s="312" t="s">
        <v>18</v>
      </c>
      <c r="F41" s="313">
        <v>2</v>
      </c>
      <c r="G41" s="314">
        <f>'Gender, human and labour rights'!J8</f>
        <v>12</v>
      </c>
      <c r="H41" s="314">
        <f>'Gender, human and labour rights'!J9</f>
        <v>6</v>
      </c>
      <c r="I41" s="314">
        <f>'Gender, human and labour rights'!Q8</f>
        <v>8</v>
      </c>
      <c r="J41" s="315" t="str">
        <f t="shared" ref="J41:J46" si="0">IF(I41&gt;=H41,"PASS","FAIL")</f>
        <v>PASS</v>
      </c>
    </row>
    <row r="42" spans="2:28" x14ac:dyDescent="0.35">
      <c r="B42" s="300" t="s">
        <v>350</v>
      </c>
      <c r="C42" s="316">
        <v>2</v>
      </c>
      <c r="D42" s="317" t="s">
        <v>24</v>
      </c>
      <c r="E42" s="317" t="s">
        <v>18</v>
      </c>
      <c r="F42" s="318">
        <v>3</v>
      </c>
      <c r="G42" s="319">
        <f>'Gender, human and labour rights'!J21</f>
        <v>30</v>
      </c>
      <c r="H42" s="319">
        <f>'Gender, human and labour rights'!J22</f>
        <v>15</v>
      </c>
      <c r="I42" s="319">
        <f>'Gender, human and labour rights'!Q21</f>
        <v>12</v>
      </c>
      <c r="J42" s="320" t="str">
        <f t="shared" si="0"/>
        <v>FAIL</v>
      </c>
    </row>
    <row r="43" spans="2:28" ht="18.75" thickBot="1" x14ac:dyDescent="0.4">
      <c r="B43" s="374" t="s">
        <v>350</v>
      </c>
      <c r="C43" s="369">
        <v>3</v>
      </c>
      <c r="D43" s="370" t="s">
        <v>24</v>
      </c>
      <c r="E43" s="370" t="s">
        <v>284</v>
      </c>
      <c r="F43" s="371">
        <v>2</v>
      </c>
      <c r="G43" s="372">
        <f>'Gender, human and labour rights'!J41</f>
        <v>30</v>
      </c>
      <c r="H43" s="372">
        <f>'Gender, human and labour rights'!J42</f>
        <v>15</v>
      </c>
      <c r="I43" s="372">
        <f>'Gender, human and labour rights'!R41</f>
        <v>25</v>
      </c>
      <c r="J43" s="373" t="str">
        <f t="shared" si="0"/>
        <v>PASS</v>
      </c>
    </row>
    <row r="44" spans="2:28" x14ac:dyDescent="0.35">
      <c r="B44" s="310" t="s">
        <v>350</v>
      </c>
      <c r="C44" s="311">
        <v>1</v>
      </c>
      <c r="D44" s="312" t="s">
        <v>16</v>
      </c>
      <c r="E44" s="312" t="s">
        <v>17</v>
      </c>
      <c r="F44" s="313">
        <v>3</v>
      </c>
      <c r="G44" s="314">
        <f>'Gender, human and labour rights'!J59</f>
        <v>30</v>
      </c>
      <c r="H44" s="314">
        <f>'Gender, human and labour rights'!J60</f>
        <v>15</v>
      </c>
      <c r="I44" s="314">
        <f>'Gender, human and labour rights'!Q59</f>
        <v>5</v>
      </c>
      <c r="J44" s="315" t="str">
        <f t="shared" si="0"/>
        <v>FAIL</v>
      </c>
    </row>
    <row r="45" spans="2:28" x14ac:dyDescent="0.35">
      <c r="B45" s="300" t="s">
        <v>350</v>
      </c>
      <c r="C45" s="316">
        <v>2</v>
      </c>
      <c r="D45" s="317" t="s">
        <v>16</v>
      </c>
      <c r="E45" s="317" t="s">
        <v>17</v>
      </c>
      <c r="F45" s="318">
        <v>4</v>
      </c>
      <c r="G45" s="319">
        <f>'Gender, human and labour rights'!J78</f>
        <v>22.5</v>
      </c>
      <c r="H45" s="319">
        <f>'Gender, human and labour rights'!J79</f>
        <v>11.25</v>
      </c>
      <c r="I45" s="319">
        <f>'Gender, human and labour rights'!Q78</f>
        <v>17.5</v>
      </c>
      <c r="J45" s="320" t="str">
        <f t="shared" si="0"/>
        <v>PASS</v>
      </c>
    </row>
    <row r="46" spans="2:28" ht="18.75" thickBot="1" x14ac:dyDescent="0.4">
      <c r="B46" s="302" t="s">
        <v>350</v>
      </c>
      <c r="C46" s="12">
        <v>3</v>
      </c>
      <c r="D46" s="13" t="s">
        <v>16</v>
      </c>
      <c r="E46" s="11" t="s">
        <v>17</v>
      </c>
      <c r="F46" s="14">
        <v>6</v>
      </c>
      <c r="G46" s="15">
        <f>'Gender, human and labour rights'!J99</f>
        <v>20</v>
      </c>
      <c r="H46" s="15">
        <f>'Gender, human and labour rights'!J100</f>
        <v>10</v>
      </c>
      <c r="I46" s="15">
        <f>'Gender, human and labour rights'!Q99</f>
        <v>12.5</v>
      </c>
      <c r="J46" s="17" t="str">
        <f t="shared" si="0"/>
        <v>PASS</v>
      </c>
    </row>
    <row r="47" spans="2:28" x14ac:dyDescent="0.35">
      <c r="G47" s="16"/>
      <c r="H47" s="16"/>
    </row>
    <row r="48" spans="2:28" x14ac:dyDescent="0.35"/>
    <row r="49" spans="2:5" x14ac:dyDescent="0.35">
      <c r="B49" s="5" t="s">
        <v>25</v>
      </c>
      <c r="C49" s="18"/>
      <c r="D49" s="6"/>
      <c r="E49" s="6"/>
    </row>
    <row r="50" spans="2:5" x14ac:dyDescent="0.35">
      <c r="B50" s="2" t="s">
        <v>341</v>
      </c>
      <c r="C50" s="18"/>
      <c r="D50" s="6"/>
      <c r="E50" s="6"/>
    </row>
    <row r="51" spans="2:5" x14ac:dyDescent="0.35">
      <c r="B51" s="6"/>
    </row>
  </sheetData>
  <conditionalFormatting sqref="J17:J46">
    <cfRule type="containsText" dxfId="11" priority="4" operator="containsText" text="PASS">
      <formula>NOT(ISERROR(SEARCH("PASS",J17)))</formula>
    </cfRule>
    <cfRule type="containsText" dxfId="10" priority="3" operator="containsText" text="FAIL">
      <formula>NOT(ISERROR(SEARCH("FAIL",J17)))</formula>
    </cfRule>
  </conditionalFormatting>
  <conditionalFormatting sqref="C11:C13">
    <cfRule type="containsText" dxfId="9" priority="2" operator="containsText" text="PASS">
      <formula>NOT(ISERROR(SEARCH("PASS",C11)))</formula>
    </cfRule>
    <cfRule type="containsText" dxfId="8" priority="1" operator="containsText" text="FAIL">
      <formula>NOT(ISERROR(SEARCH("FAIL",C11)))</formula>
    </cfRule>
  </conditionalFormatting>
  <pageMargins left="0.70866141732283472" right="0.70866141732283472" top="0.74803149606299213" bottom="0.74803149606299213"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B482-C9DD-4B3D-B1F1-3F88DFC7E7C7}">
  <dimension ref="A1:XFC332"/>
  <sheetViews>
    <sheetView showGridLines="0" topLeftCell="A88" zoomScale="55" zoomScaleNormal="55" workbookViewId="0">
      <selection activeCell="G3" sqref="G3"/>
    </sheetView>
  </sheetViews>
  <sheetFormatPr defaultColWidth="8.7109375" defaultRowHeight="18" zeroHeight="1" x14ac:dyDescent="0.35"/>
  <cols>
    <col min="1" max="1" width="1.85546875" style="1" customWidth="1"/>
    <col min="2" max="2" width="21.140625" style="115" bestFit="1" customWidth="1"/>
    <col min="3" max="3" width="24.42578125" style="115" customWidth="1"/>
    <col min="4" max="4" width="17.140625" style="115" customWidth="1"/>
    <col min="5" max="5" width="40.5703125" style="115" customWidth="1"/>
    <col min="6" max="6" width="56" style="25" customWidth="1"/>
    <col min="7" max="7" width="49.140625" style="25" customWidth="1"/>
    <col min="8" max="8" width="5.140625" style="1" customWidth="1"/>
    <col min="9" max="9" width="3.85546875" style="1" customWidth="1"/>
    <col min="10" max="10" width="31.140625" style="115" hidden="1" customWidth="1"/>
    <col min="11" max="11" width="15.42578125" style="116" hidden="1" customWidth="1"/>
    <col min="12" max="12" width="19.5703125" style="115" hidden="1" customWidth="1"/>
    <col min="13" max="13" width="41.140625" style="115" hidden="1" customWidth="1"/>
    <col min="14" max="14" width="25.42578125" style="115" hidden="1" customWidth="1"/>
    <col min="15" max="15" width="3.5703125" style="1" hidden="1" customWidth="1"/>
    <col min="16" max="16383" width="0" style="1" hidden="1" customWidth="1"/>
    <col min="16384" max="16384" width="1.5703125" style="1" hidden="1" customWidth="1"/>
  </cols>
  <sheetData>
    <row r="1" spans="1:21" s="355" customFormat="1" ht="54" customHeight="1" x14ac:dyDescent="0.25">
      <c r="A1" s="286" t="s">
        <v>26</v>
      </c>
      <c r="B1" s="349"/>
      <c r="C1" s="349"/>
      <c r="D1" s="349"/>
      <c r="E1" s="349"/>
      <c r="F1" s="349"/>
      <c r="G1" s="349"/>
      <c r="H1" s="349"/>
      <c r="I1" s="349"/>
      <c r="J1" s="349"/>
      <c r="K1" s="350"/>
      <c r="L1" s="349"/>
      <c r="M1" s="349"/>
      <c r="N1" s="349"/>
    </row>
    <row r="2" spans="1:21" s="19" customFormat="1" ht="105" customHeight="1" x14ac:dyDescent="0.55000000000000004">
      <c r="B2" s="20"/>
      <c r="C2" s="376" t="s">
        <v>244</v>
      </c>
      <c r="D2" s="376"/>
      <c r="E2" s="376"/>
      <c r="F2" s="376"/>
      <c r="G2" s="365" t="s">
        <v>342</v>
      </c>
      <c r="H2" s="1"/>
      <c r="I2" s="1"/>
      <c r="J2" s="375" t="s">
        <v>275</v>
      </c>
      <c r="K2" s="375"/>
      <c r="L2" s="23"/>
      <c r="M2" s="23"/>
      <c r="N2" s="23"/>
      <c r="P2" s="24" t="s">
        <v>256</v>
      </c>
      <c r="Q2" s="24"/>
      <c r="R2" s="24"/>
    </row>
    <row r="3" spans="1:21" s="19" customFormat="1" ht="19.5" thickBot="1" x14ac:dyDescent="0.4">
      <c r="B3" s="23"/>
      <c r="C3" s="23"/>
      <c r="D3" s="23"/>
      <c r="E3" s="23"/>
      <c r="F3" s="25"/>
      <c r="G3" s="25"/>
      <c r="H3" s="1"/>
      <c r="I3" s="1"/>
      <c r="J3" s="23"/>
      <c r="K3" s="22"/>
      <c r="L3" s="23"/>
      <c r="M3" s="23"/>
      <c r="N3" s="23"/>
      <c r="S3" s="26"/>
      <c r="T3" s="26"/>
      <c r="U3" s="26"/>
    </row>
    <row r="4" spans="1:21" s="19" customFormat="1" ht="18.75" x14ac:dyDescent="0.35">
      <c r="B4" s="415" t="s">
        <v>8</v>
      </c>
      <c r="C4" s="416"/>
      <c r="D4" s="416"/>
      <c r="E4" s="118" t="str">
        <f t="shared" ref="E4:E9" si="0">J4</f>
        <v>GHG</v>
      </c>
      <c r="F4" s="25"/>
      <c r="G4" s="25"/>
      <c r="H4" s="1"/>
      <c r="I4" s="1"/>
      <c r="J4" s="397" t="s">
        <v>27</v>
      </c>
      <c r="K4" s="399"/>
      <c r="L4" s="399"/>
      <c r="M4" s="399"/>
      <c r="N4" s="444"/>
      <c r="S4" s="26"/>
      <c r="T4" s="26"/>
      <c r="U4" s="26"/>
    </row>
    <row r="5" spans="1:21" s="19" customFormat="1" ht="18.75" x14ac:dyDescent="0.35">
      <c r="B5" s="380" t="s">
        <v>28</v>
      </c>
      <c r="C5" s="381"/>
      <c r="D5" s="381"/>
      <c r="E5" s="346">
        <f t="shared" si="0"/>
        <v>1</v>
      </c>
      <c r="F5" s="25"/>
      <c r="G5" s="25"/>
      <c r="H5" s="1"/>
      <c r="I5" s="1"/>
      <c r="J5" s="401">
        <v>1</v>
      </c>
      <c r="K5" s="402"/>
      <c r="L5" s="402"/>
      <c r="M5" s="402"/>
      <c r="N5" s="448"/>
      <c r="Q5" s="27"/>
      <c r="S5" s="26"/>
      <c r="T5" s="26"/>
      <c r="U5" s="26"/>
    </row>
    <row r="6" spans="1:21" s="19" customFormat="1" ht="18.75" x14ac:dyDescent="0.35">
      <c r="B6" s="380" t="s">
        <v>10</v>
      </c>
      <c r="C6" s="381"/>
      <c r="D6" s="381"/>
      <c r="E6" s="346" t="str">
        <f t="shared" si="0"/>
        <v>Organisation</v>
      </c>
      <c r="F6" s="25"/>
      <c r="G6" s="25"/>
      <c r="H6" s="1"/>
      <c r="I6" s="1"/>
      <c r="J6" s="401" t="s">
        <v>29</v>
      </c>
      <c r="K6" s="402"/>
      <c r="L6" s="402"/>
      <c r="M6" s="402"/>
      <c r="N6" s="448"/>
      <c r="S6" s="26"/>
      <c r="T6" s="26"/>
      <c r="U6" s="26"/>
    </row>
    <row r="7" spans="1:21" s="19" customFormat="1" ht="18.75" x14ac:dyDescent="0.35">
      <c r="B7" s="380" t="s">
        <v>247</v>
      </c>
      <c r="C7" s="381"/>
      <c r="D7" s="381"/>
      <c r="E7" s="368">
        <f>Q8</f>
        <v>20</v>
      </c>
      <c r="F7" s="25"/>
      <c r="G7" s="25"/>
      <c r="H7" s="1"/>
      <c r="I7" s="1"/>
      <c r="J7" s="377" t="s">
        <v>30</v>
      </c>
      <c r="K7" s="378"/>
      <c r="L7" s="378"/>
      <c r="M7" s="378"/>
      <c r="N7" s="379"/>
      <c r="S7" s="26"/>
      <c r="T7" s="26"/>
      <c r="U7" s="26"/>
    </row>
    <row r="8" spans="1:21" s="19" customFormat="1" ht="18.75" x14ac:dyDescent="0.35">
      <c r="B8" s="419" t="s">
        <v>31</v>
      </c>
      <c r="C8" s="420"/>
      <c r="D8" s="421"/>
      <c r="E8" s="347">
        <f t="shared" si="0"/>
        <v>20</v>
      </c>
      <c r="F8" s="25"/>
      <c r="G8" s="25"/>
      <c r="H8" s="1"/>
      <c r="I8" s="1"/>
      <c r="J8" s="409">
        <f>(D11*K12)+(D14*K17)</f>
        <v>20</v>
      </c>
      <c r="K8" s="410"/>
      <c r="L8" s="410"/>
      <c r="M8" s="410"/>
      <c r="N8" s="411"/>
      <c r="P8" s="19" t="s">
        <v>247</v>
      </c>
      <c r="Q8" s="19">
        <f>SUM(R11:R15)</f>
        <v>20</v>
      </c>
    </row>
    <row r="9" spans="1:21" s="19" customFormat="1" ht="16.350000000000001" customHeight="1" thickBot="1" x14ac:dyDescent="0.4">
      <c r="B9" s="417" t="s">
        <v>32</v>
      </c>
      <c r="C9" s="418"/>
      <c r="D9" s="418"/>
      <c r="E9" s="348">
        <f t="shared" si="0"/>
        <v>10</v>
      </c>
      <c r="F9" s="25"/>
      <c r="G9" s="25"/>
      <c r="H9" s="1"/>
      <c r="I9" s="1"/>
      <c r="J9" s="377">
        <f>J8/2</f>
        <v>10</v>
      </c>
      <c r="K9" s="378"/>
      <c r="L9" s="378"/>
      <c r="M9" s="378"/>
      <c r="N9" s="379"/>
      <c r="P9" s="19" t="s">
        <v>248</v>
      </c>
      <c r="Q9" s="28">
        <f>Q8/J8</f>
        <v>1</v>
      </c>
    </row>
    <row r="10" spans="1:21" s="19" customFormat="1" ht="75.75" thickBot="1" x14ac:dyDescent="0.4">
      <c r="B10" s="29" t="s">
        <v>33</v>
      </c>
      <c r="C10" s="30" t="s">
        <v>34</v>
      </c>
      <c r="D10" s="30" t="s">
        <v>35</v>
      </c>
      <c r="E10" s="30" t="s">
        <v>254</v>
      </c>
      <c r="F10" s="31" t="s">
        <v>39</v>
      </c>
      <c r="G10" s="32" t="s">
        <v>254</v>
      </c>
      <c r="H10" s="1"/>
      <c r="I10" s="1"/>
      <c r="J10" s="33" t="s">
        <v>36</v>
      </c>
      <c r="K10" s="34" t="s">
        <v>37</v>
      </c>
      <c r="L10" s="34" t="s">
        <v>38</v>
      </c>
      <c r="M10" s="34" t="s">
        <v>39</v>
      </c>
      <c r="N10" s="35" t="s">
        <v>40</v>
      </c>
      <c r="P10" s="19" t="s">
        <v>246</v>
      </c>
      <c r="Q10" s="19" t="s">
        <v>249</v>
      </c>
    </row>
    <row r="11" spans="1:21" s="19" customFormat="1" ht="31.35" customHeight="1" x14ac:dyDescent="0.35">
      <c r="B11" s="422" t="s">
        <v>10</v>
      </c>
      <c r="C11" s="425" t="s">
        <v>41</v>
      </c>
      <c r="D11" s="455">
        <v>0.5</v>
      </c>
      <c r="E11" s="484" t="s">
        <v>44</v>
      </c>
      <c r="F11" s="496" t="str">
        <f>VLOOKUP(E11,J11:M13,4,FALSE)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11" s="499"/>
      <c r="H11" s="1"/>
      <c r="I11" s="1"/>
      <c r="J11" s="36" t="s">
        <v>42</v>
      </c>
      <c r="K11" s="37">
        <v>0</v>
      </c>
      <c r="L11" s="38" t="s">
        <v>42</v>
      </c>
      <c r="M11" s="39" t="s">
        <v>43</v>
      </c>
      <c r="N11" s="40"/>
      <c r="P11" s="19">
        <f>IFERROR(VLOOKUP(E11,J11:K13,2,FALSE),0)</f>
        <v>10</v>
      </c>
      <c r="Q11" s="41">
        <f>D11</f>
        <v>0.5</v>
      </c>
      <c r="R11" s="19">
        <f>Q11*P11</f>
        <v>5</v>
      </c>
    </row>
    <row r="12" spans="1:21" s="19" customFormat="1" ht="120.6" customHeight="1" x14ac:dyDescent="0.35">
      <c r="B12" s="423"/>
      <c r="C12" s="426"/>
      <c r="D12" s="456"/>
      <c r="E12" s="485"/>
      <c r="F12" s="497"/>
      <c r="G12" s="500"/>
      <c r="H12" s="1"/>
      <c r="I12" s="1"/>
      <c r="J12" s="42" t="s">
        <v>44</v>
      </c>
      <c r="K12" s="43">
        <v>10</v>
      </c>
      <c r="L12" s="44" t="s">
        <v>45</v>
      </c>
      <c r="M12" s="45" t="s">
        <v>46</v>
      </c>
      <c r="N12" s="46" t="s">
        <v>317</v>
      </c>
    </row>
    <row r="13" spans="1:21" s="19" customFormat="1" ht="388.7" customHeight="1" thickBot="1" x14ac:dyDescent="0.4">
      <c r="B13" s="424"/>
      <c r="C13" s="427"/>
      <c r="D13" s="457"/>
      <c r="E13" s="486"/>
      <c r="F13" s="498"/>
      <c r="G13" s="501"/>
      <c r="H13" s="1"/>
      <c r="I13" s="1"/>
      <c r="J13" s="47" t="s">
        <v>47</v>
      </c>
      <c r="K13" s="48">
        <v>10</v>
      </c>
      <c r="L13" s="49" t="s">
        <v>45</v>
      </c>
      <c r="M13" s="50" t="s">
        <v>48</v>
      </c>
      <c r="N13" s="46" t="s">
        <v>317</v>
      </c>
    </row>
    <row r="14" spans="1:21" s="19" customFormat="1" ht="31.35" customHeight="1" x14ac:dyDescent="0.35">
      <c r="B14" s="422" t="s">
        <v>49</v>
      </c>
      <c r="C14" s="425" t="s">
        <v>50</v>
      </c>
      <c r="D14" s="455">
        <v>0.5</v>
      </c>
      <c r="E14" s="484" t="s">
        <v>56</v>
      </c>
      <c r="F14" s="496" t="str">
        <f>VLOOKUP(E14,J14:M17,4,FALSE)</f>
        <v xml:space="preserve">Link to published report </v>
      </c>
      <c r="G14" s="499"/>
      <c r="H14" s="1"/>
      <c r="I14" s="1"/>
      <c r="J14" s="36" t="s">
        <v>42</v>
      </c>
      <c r="K14" s="37">
        <v>0</v>
      </c>
      <c r="L14" s="38" t="s">
        <v>42</v>
      </c>
      <c r="M14" s="51" t="s">
        <v>43</v>
      </c>
      <c r="N14" s="40"/>
      <c r="P14" s="19">
        <f>IFERROR(VLOOKUP(E14,J14:K17,2,FALSE),0)</f>
        <v>30</v>
      </c>
      <c r="Q14" s="41">
        <f>D14</f>
        <v>0.5</v>
      </c>
      <c r="R14" s="19">
        <f>Q14*P14</f>
        <v>15</v>
      </c>
    </row>
    <row r="15" spans="1:21" s="19" customFormat="1" ht="37.5" x14ac:dyDescent="0.35">
      <c r="B15" s="423"/>
      <c r="C15" s="426"/>
      <c r="D15" s="456"/>
      <c r="E15" s="485"/>
      <c r="F15" s="497"/>
      <c r="G15" s="500"/>
      <c r="H15" s="1"/>
      <c r="I15" s="1"/>
      <c r="J15" s="42" t="s">
        <v>51</v>
      </c>
      <c r="K15" s="43">
        <v>10</v>
      </c>
      <c r="L15" s="44" t="s">
        <v>52</v>
      </c>
      <c r="M15" s="52" t="s">
        <v>53</v>
      </c>
      <c r="N15" s="53"/>
    </row>
    <row r="16" spans="1:21" s="19" customFormat="1" ht="37.5" x14ac:dyDescent="0.35">
      <c r="B16" s="423"/>
      <c r="C16" s="426"/>
      <c r="D16" s="456"/>
      <c r="E16" s="485"/>
      <c r="F16" s="497"/>
      <c r="G16" s="500"/>
      <c r="H16" s="1"/>
      <c r="I16" s="1"/>
      <c r="J16" s="42" t="s">
        <v>54</v>
      </c>
      <c r="K16" s="43">
        <v>10</v>
      </c>
      <c r="L16" s="44" t="s">
        <v>55</v>
      </c>
      <c r="M16" s="52" t="s">
        <v>53</v>
      </c>
      <c r="N16" s="53"/>
    </row>
    <row r="17" spans="2:18" s="19" customFormat="1" ht="38.25" thickBot="1" x14ac:dyDescent="0.4">
      <c r="B17" s="424"/>
      <c r="C17" s="427"/>
      <c r="D17" s="457"/>
      <c r="E17" s="486"/>
      <c r="F17" s="498"/>
      <c r="G17" s="501"/>
      <c r="H17" s="1"/>
      <c r="I17" s="1"/>
      <c r="J17" s="47" t="s">
        <v>56</v>
      </c>
      <c r="K17" s="48">
        <v>30</v>
      </c>
      <c r="L17" s="49" t="s">
        <v>57</v>
      </c>
      <c r="M17" s="50" t="s">
        <v>58</v>
      </c>
      <c r="N17" s="54"/>
    </row>
    <row r="18" spans="2:18" s="19" customFormat="1" ht="18.75" x14ac:dyDescent="0.35">
      <c r="B18" s="55"/>
      <c r="C18" s="55"/>
      <c r="D18" s="56"/>
      <c r="E18" s="56"/>
      <c r="F18" s="25"/>
      <c r="G18" s="25"/>
      <c r="H18" s="1"/>
      <c r="I18" s="1"/>
      <c r="J18" s="57"/>
      <c r="K18" s="58"/>
      <c r="L18" s="57"/>
      <c r="M18" s="59"/>
      <c r="N18" s="55"/>
    </row>
    <row r="19" spans="2:18" s="19" customFormat="1" ht="19.5" thickBot="1" x14ac:dyDescent="0.4">
      <c r="B19" s="55"/>
      <c r="C19" s="55"/>
      <c r="D19" s="60"/>
      <c r="E19" s="60"/>
      <c r="F19" s="25"/>
      <c r="G19" s="25"/>
      <c r="H19" s="1"/>
      <c r="I19" s="1"/>
      <c r="J19" s="57"/>
      <c r="K19" s="58"/>
      <c r="L19" s="57"/>
      <c r="M19" s="59"/>
      <c r="N19" s="55"/>
    </row>
    <row r="20" spans="2:18" s="19" customFormat="1" ht="18.75" x14ac:dyDescent="0.35">
      <c r="B20" s="415" t="s">
        <v>8</v>
      </c>
      <c r="C20" s="416"/>
      <c r="D20" s="416"/>
      <c r="E20" s="118" t="str">
        <f t="shared" ref="E20:E25" si="1">J20</f>
        <v>GHG</v>
      </c>
      <c r="F20" s="25"/>
      <c r="G20" s="25"/>
      <c r="H20" s="1"/>
      <c r="I20" s="1"/>
      <c r="J20" s="397" t="s">
        <v>27</v>
      </c>
      <c r="K20" s="399"/>
      <c r="L20" s="399"/>
      <c r="M20" s="399"/>
      <c r="N20" s="444"/>
    </row>
    <row r="21" spans="2:18" s="19" customFormat="1" ht="18.75" x14ac:dyDescent="0.35">
      <c r="B21" s="380" t="s">
        <v>28</v>
      </c>
      <c r="C21" s="381"/>
      <c r="D21" s="381"/>
      <c r="E21" s="346">
        <f t="shared" si="1"/>
        <v>2</v>
      </c>
      <c r="F21" s="25"/>
      <c r="G21" s="25"/>
      <c r="H21" s="1"/>
      <c r="I21" s="1"/>
      <c r="J21" s="401">
        <v>2</v>
      </c>
      <c r="K21" s="402"/>
      <c r="L21" s="402"/>
      <c r="M21" s="402"/>
      <c r="N21" s="448"/>
    </row>
    <row r="22" spans="2:18" s="19" customFormat="1" ht="18.75" x14ac:dyDescent="0.35">
      <c r="B22" s="380" t="s">
        <v>10</v>
      </c>
      <c r="C22" s="381"/>
      <c r="D22" s="381"/>
      <c r="E22" s="346" t="str">
        <f t="shared" si="1"/>
        <v>Organisation</v>
      </c>
      <c r="F22" s="25"/>
      <c r="G22" s="25"/>
      <c r="H22" s="1"/>
      <c r="I22" s="1"/>
      <c r="J22" s="401" t="s">
        <v>29</v>
      </c>
      <c r="K22" s="402"/>
      <c r="L22" s="402"/>
      <c r="M22" s="402"/>
      <c r="N22" s="448"/>
    </row>
    <row r="23" spans="2:18" s="19" customFormat="1" ht="18.75" x14ac:dyDescent="0.35">
      <c r="B23" s="380" t="s">
        <v>247</v>
      </c>
      <c r="C23" s="381"/>
      <c r="D23" s="381"/>
      <c r="E23" s="368">
        <f>Q24</f>
        <v>21.25</v>
      </c>
      <c r="F23" s="25"/>
      <c r="G23" s="25"/>
      <c r="H23" s="1"/>
      <c r="I23" s="1"/>
      <c r="J23" s="377" t="s">
        <v>30</v>
      </c>
      <c r="K23" s="378"/>
      <c r="L23" s="378"/>
      <c r="M23" s="378"/>
      <c r="N23" s="379"/>
    </row>
    <row r="24" spans="2:18" s="19" customFormat="1" ht="18.75" x14ac:dyDescent="0.35">
      <c r="B24" s="419" t="s">
        <v>31</v>
      </c>
      <c r="C24" s="420"/>
      <c r="D24" s="421"/>
      <c r="E24" s="347">
        <f t="shared" si="1"/>
        <v>30</v>
      </c>
      <c r="F24" s="25"/>
      <c r="G24" s="25"/>
      <c r="H24" s="1"/>
      <c r="I24" s="1"/>
      <c r="J24" s="409">
        <f>(D27*K29)+(D30*K33)+(D34*K36)+(D37*K39)+(D40*K42)</f>
        <v>30</v>
      </c>
      <c r="K24" s="410"/>
      <c r="L24" s="410"/>
      <c r="M24" s="410"/>
      <c r="N24" s="411"/>
      <c r="P24" s="19" t="s">
        <v>247</v>
      </c>
      <c r="Q24" s="19">
        <f>SUM(R27:R42)</f>
        <v>21.25</v>
      </c>
    </row>
    <row r="25" spans="2:18" s="19" customFormat="1" ht="16.350000000000001" customHeight="1" thickBot="1" x14ac:dyDescent="0.4">
      <c r="B25" s="417" t="s">
        <v>32</v>
      </c>
      <c r="C25" s="418"/>
      <c r="D25" s="418"/>
      <c r="E25" s="348">
        <f t="shared" si="1"/>
        <v>15</v>
      </c>
      <c r="F25" s="25"/>
      <c r="G25" s="25"/>
      <c r="H25" s="1"/>
      <c r="I25" s="1"/>
      <c r="J25" s="377">
        <f>J24/2</f>
        <v>15</v>
      </c>
      <c r="K25" s="378"/>
      <c r="L25" s="378"/>
      <c r="M25" s="378"/>
      <c r="N25" s="379"/>
      <c r="P25" s="19" t="s">
        <v>248</v>
      </c>
      <c r="Q25" s="28">
        <f>Q24/J24</f>
        <v>0.70833333333333337</v>
      </c>
    </row>
    <row r="26" spans="2:18" s="19" customFormat="1" ht="75.75" thickBot="1" x14ac:dyDescent="0.4">
      <c r="B26" s="29" t="s">
        <v>33</v>
      </c>
      <c r="C26" s="30" t="s">
        <v>34</v>
      </c>
      <c r="D26" s="30" t="s">
        <v>35</v>
      </c>
      <c r="E26" s="30" t="s">
        <v>254</v>
      </c>
      <c r="F26" s="31" t="s">
        <v>39</v>
      </c>
      <c r="G26" s="32" t="s">
        <v>254</v>
      </c>
      <c r="H26" s="1"/>
      <c r="I26" s="1"/>
      <c r="J26" s="33" t="s">
        <v>59</v>
      </c>
      <c r="K26" s="34" t="s">
        <v>37</v>
      </c>
      <c r="L26" s="34" t="s">
        <v>60</v>
      </c>
      <c r="M26" s="34" t="s">
        <v>39</v>
      </c>
      <c r="N26" s="35" t="s">
        <v>40</v>
      </c>
      <c r="P26" s="19" t="s">
        <v>246</v>
      </c>
      <c r="Q26" s="19" t="s">
        <v>249</v>
      </c>
    </row>
    <row r="27" spans="2:18" s="19" customFormat="1" ht="28.7" customHeight="1" x14ac:dyDescent="0.35">
      <c r="B27" s="465" t="s">
        <v>61</v>
      </c>
      <c r="C27" s="458" t="s">
        <v>62</v>
      </c>
      <c r="D27" s="468">
        <v>0</v>
      </c>
      <c r="E27" s="391" t="s">
        <v>65</v>
      </c>
      <c r="F27" s="481" t="str">
        <f>VLOOKUP(E27,J27:M29,4,FALSE)</f>
        <v>N/A</v>
      </c>
      <c r="G27" s="478"/>
      <c r="H27" s="1"/>
      <c r="I27" s="1"/>
      <c r="J27" s="61" t="s">
        <v>42</v>
      </c>
      <c r="K27" s="62">
        <v>0</v>
      </c>
      <c r="L27" s="63" t="s">
        <v>42</v>
      </c>
      <c r="M27" s="64" t="s">
        <v>43</v>
      </c>
      <c r="N27" s="40"/>
      <c r="P27" s="19">
        <f>IFERROR(VLOOKUP(E27,J27:K29,2,FALSE),0)</f>
        <v>0</v>
      </c>
      <c r="Q27" s="41">
        <f>D27</f>
        <v>0</v>
      </c>
      <c r="R27" s="19">
        <f>Q27*P27</f>
        <v>0</v>
      </c>
    </row>
    <row r="28" spans="2:18" s="19" customFormat="1" ht="28.7" customHeight="1" x14ac:dyDescent="0.35">
      <c r="B28" s="404"/>
      <c r="C28" s="407"/>
      <c r="D28" s="453"/>
      <c r="E28" s="392"/>
      <c r="F28" s="482"/>
      <c r="G28" s="479"/>
      <c r="H28" s="1"/>
      <c r="I28" s="1"/>
      <c r="J28" s="65" t="s">
        <v>63</v>
      </c>
      <c r="K28" s="66">
        <v>0</v>
      </c>
      <c r="L28" s="434" t="s">
        <v>64</v>
      </c>
      <c r="M28" s="67" t="s">
        <v>43</v>
      </c>
      <c r="N28" s="53"/>
    </row>
    <row r="29" spans="2:18" s="19" customFormat="1" ht="93.95" customHeight="1" thickBot="1" x14ac:dyDescent="0.4">
      <c r="B29" s="405"/>
      <c r="C29" s="408"/>
      <c r="D29" s="454"/>
      <c r="E29" s="393"/>
      <c r="F29" s="483"/>
      <c r="G29" s="480"/>
      <c r="H29" s="1"/>
      <c r="I29" s="1"/>
      <c r="J29" s="68" t="s">
        <v>65</v>
      </c>
      <c r="K29" s="69">
        <v>0</v>
      </c>
      <c r="L29" s="429"/>
      <c r="M29" s="70" t="s">
        <v>43</v>
      </c>
      <c r="N29" s="54"/>
    </row>
    <row r="30" spans="2:18" s="19" customFormat="1" ht="31.35" customHeight="1" x14ac:dyDescent="0.35">
      <c r="B30" s="466" t="s">
        <v>66</v>
      </c>
      <c r="C30" s="461" t="s">
        <v>67</v>
      </c>
      <c r="D30" s="459">
        <v>0.25</v>
      </c>
      <c r="E30" s="487" t="s">
        <v>68</v>
      </c>
      <c r="F30" s="490" t="str">
        <f>VLOOKUP(E30,J30:M33,4,FALSE)</f>
        <v xml:space="preserve">Draft Policy document </v>
      </c>
      <c r="G30" s="462"/>
      <c r="H30" s="1"/>
      <c r="I30" s="1"/>
      <c r="J30" s="71" t="s">
        <v>42</v>
      </c>
      <c r="K30" s="72">
        <v>0</v>
      </c>
      <c r="L30" s="73" t="s">
        <v>42</v>
      </c>
      <c r="M30" s="74" t="s">
        <v>43</v>
      </c>
      <c r="N30" s="75"/>
      <c r="P30" s="19">
        <f>IFERROR(VLOOKUP(E30,J30:K33,2,FALSE),0)</f>
        <v>10</v>
      </c>
      <c r="Q30" s="41">
        <f>D30</f>
        <v>0.25</v>
      </c>
      <c r="R30" s="19">
        <f>Q30*P30</f>
        <v>2.5</v>
      </c>
    </row>
    <row r="31" spans="2:18" s="19" customFormat="1" ht="37.5" x14ac:dyDescent="0.35">
      <c r="B31" s="401"/>
      <c r="C31" s="402"/>
      <c r="D31" s="459"/>
      <c r="E31" s="488"/>
      <c r="F31" s="491"/>
      <c r="G31" s="463"/>
      <c r="H31" s="1"/>
      <c r="I31" s="1"/>
      <c r="J31" s="42" t="s">
        <v>68</v>
      </c>
      <c r="K31" s="43">
        <v>10</v>
      </c>
      <c r="L31" s="44" t="s">
        <v>52</v>
      </c>
      <c r="M31" s="52" t="s">
        <v>343</v>
      </c>
      <c r="N31" s="53"/>
    </row>
    <row r="32" spans="2:18" s="19" customFormat="1" ht="37.5" x14ac:dyDescent="0.35">
      <c r="B32" s="401"/>
      <c r="C32" s="402"/>
      <c r="D32" s="459"/>
      <c r="E32" s="488"/>
      <c r="F32" s="491"/>
      <c r="G32" s="463"/>
      <c r="H32" s="1"/>
      <c r="I32" s="1"/>
      <c r="J32" s="42" t="s">
        <v>70</v>
      </c>
      <c r="K32" s="43">
        <v>20</v>
      </c>
      <c r="L32" s="44" t="s">
        <v>55</v>
      </c>
      <c r="M32" s="52" t="s">
        <v>69</v>
      </c>
      <c r="N32" s="53"/>
    </row>
    <row r="33" spans="2:18" s="19" customFormat="1" ht="38.25" thickBot="1" x14ac:dyDescent="0.4">
      <c r="B33" s="398"/>
      <c r="C33" s="400"/>
      <c r="D33" s="460"/>
      <c r="E33" s="489"/>
      <c r="F33" s="492"/>
      <c r="G33" s="464"/>
      <c r="H33" s="1"/>
      <c r="I33" s="1"/>
      <c r="J33" s="47" t="s">
        <v>71</v>
      </c>
      <c r="K33" s="48">
        <v>30</v>
      </c>
      <c r="L33" s="49" t="s">
        <v>55</v>
      </c>
      <c r="M33" s="50" t="s">
        <v>69</v>
      </c>
      <c r="N33" s="54"/>
    </row>
    <row r="34" spans="2:18" s="19" customFormat="1" ht="18.75" x14ac:dyDescent="0.35">
      <c r="B34" s="397" t="s">
        <v>72</v>
      </c>
      <c r="C34" s="399" t="s">
        <v>73</v>
      </c>
      <c r="D34" s="467">
        <v>0.25</v>
      </c>
      <c r="E34" s="487" t="s">
        <v>75</v>
      </c>
      <c r="F34" s="490" t="str">
        <f>VLOOKUP(E34,J34:M36,4,FALSE)</f>
        <v>Detail the position of the person</v>
      </c>
      <c r="G34" s="462"/>
      <c r="H34" s="1"/>
      <c r="I34" s="1"/>
      <c r="J34" s="36" t="s">
        <v>42</v>
      </c>
      <c r="K34" s="37">
        <v>0</v>
      </c>
      <c r="L34" s="38" t="s">
        <v>42</v>
      </c>
      <c r="M34" s="51" t="s">
        <v>43</v>
      </c>
      <c r="N34" s="40"/>
      <c r="P34" s="19">
        <f>IFERROR(VLOOKUP(E34,J34:K36,2,FALSE),0)</f>
        <v>30</v>
      </c>
      <c r="Q34" s="41">
        <f>D34</f>
        <v>0.25</v>
      </c>
      <c r="R34" s="19">
        <f>Q34*P34</f>
        <v>7.5</v>
      </c>
    </row>
    <row r="35" spans="2:18" s="19" customFormat="1" ht="37.5" x14ac:dyDescent="0.35">
      <c r="B35" s="401"/>
      <c r="C35" s="402"/>
      <c r="D35" s="459"/>
      <c r="E35" s="488"/>
      <c r="F35" s="491"/>
      <c r="G35" s="463"/>
      <c r="H35" s="1"/>
      <c r="I35" s="1"/>
      <c r="J35" s="42" t="s">
        <v>74</v>
      </c>
      <c r="K35" s="66">
        <v>15</v>
      </c>
      <c r="L35" s="44" t="s">
        <v>42</v>
      </c>
      <c r="M35" s="52" t="s">
        <v>43</v>
      </c>
      <c r="N35" s="53"/>
    </row>
    <row r="36" spans="2:18" s="19" customFormat="1" ht="57" thickBot="1" x14ac:dyDescent="0.4">
      <c r="B36" s="398"/>
      <c r="C36" s="400"/>
      <c r="D36" s="460"/>
      <c r="E36" s="489"/>
      <c r="F36" s="492"/>
      <c r="G36" s="464"/>
      <c r="H36" s="1"/>
      <c r="I36" s="1"/>
      <c r="J36" s="47" t="s">
        <v>75</v>
      </c>
      <c r="K36" s="69">
        <v>30</v>
      </c>
      <c r="L36" s="49" t="s">
        <v>42</v>
      </c>
      <c r="M36" s="50" t="s">
        <v>344</v>
      </c>
      <c r="N36" s="54"/>
    </row>
    <row r="37" spans="2:18" s="19" customFormat="1" ht="31.35" customHeight="1" x14ac:dyDescent="0.35">
      <c r="B37" s="397" t="s">
        <v>76</v>
      </c>
      <c r="C37" s="399" t="s">
        <v>77</v>
      </c>
      <c r="D37" s="467">
        <v>0.25</v>
      </c>
      <c r="E37" s="487" t="s">
        <v>78</v>
      </c>
      <c r="F37" s="490" t="str">
        <f>VLOOKUP(E37,J37:M39,4,FALSE)</f>
        <v>Carbon reduction plan for at least Scope 1 and 2 for next &lt;5 years</v>
      </c>
      <c r="G37" s="462"/>
      <c r="H37" s="1"/>
      <c r="I37" s="1"/>
      <c r="J37" s="36" t="s">
        <v>42</v>
      </c>
      <c r="K37" s="62">
        <v>0</v>
      </c>
      <c r="L37" s="38" t="s">
        <v>42</v>
      </c>
      <c r="M37" s="51" t="s">
        <v>43</v>
      </c>
      <c r="N37" s="40"/>
      <c r="P37" s="19">
        <f>IFERROR(VLOOKUP(E37,J37:K39,2,FALSE),0)</f>
        <v>15</v>
      </c>
      <c r="Q37" s="41">
        <f>D37</f>
        <v>0.25</v>
      </c>
      <c r="R37" s="19">
        <f>Q37*P37</f>
        <v>3.75</v>
      </c>
    </row>
    <row r="38" spans="2:18" s="19" customFormat="1" ht="37.5" x14ac:dyDescent="0.35">
      <c r="B38" s="401"/>
      <c r="C38" s="402"/>
      <c r="D38" s="459"/>
      <c r="E38" s="488"/>
      <c r="F38" s="491"/>
      <c r="G38" s="463"/>
      <c r="H38" s="1"/>
      <c r="I38" s="1"/>
      <c r="J38" s="42" t="s">
        <v>78</v>
      </c>
      <c r="K38" s="66">
        <v>15</v>
      </c>
      <c r="L38" s="44" t="s">
        <v>45</v>
      </c>
      <c r="M38" s="52" t="s">
        <v>79</v>
      </c>
      <c r="N38" s="53"/>
    </row>
    <row r="39" spans="2:18" s="19" customFormat="1" ht="38.25" thickBot="1" x14ac:dyDescent="0.4">
      <c r="B39" s="398"/>
      <c r="C39" s="400"/>
      <c r="D39" s="460"/>
      <c r="E39" s="489"/>
      <c r="F39" s="492"/>
      <c r="G39" s="464"/>
      <c r="H39" s="1"/>
      <c r="I39" s="1"/>
      <c r="J39" s="47" t="s">
        <v>80</v>
      </c>
      <c r="K39" s="69">
        <v>30</v>
      </c>
      <c r="L39" s="49" t="s">
        <v>45</v>
      </c>
      <c r="M39" s="50" t="s">
        <v>81</v>
      </c>
      <c r="N39" s="54"/>
    </row>
    <row r="40" spans="2:18" s="19" customFormat="1" ht="18.75" x14ac:dyDescent="0.35">
      <c r="B40" s="466" t="s">
        <v>76</v>
      </c>
      <c r="C40" s="461" t="s">
        <v>82</v>
      </c>
      <c r="D40" s="459">
        <v>0.25</v>
      </c>
      <c r="E40" s="487" t="s">
        <v>56</v>
      </c>
      <c r="F40" s="490" t="str">
        <f>VLOOKUP(E40,J40:M42,4,FALSE)</f>
        <v>Link to published targets and reduction plan</v>
      </c>
      <c r="G40" s="462"/>
      <c r="H40" s="1"/>
      <c r="I40" s="1"/>
      <c r="J40" s="71" t="s">
        <v>42</v>
      </c>
      <c r="K40" s="72">
        <v>0</v>
      </c>
      <c r="L40" s="73" t="s">
        <v>42</v>
      </c>
      <c r="M40" s="74" t="s">
        <v>43</v>
      </c>
      <c r="N40" s="75"/>
      <c r="P40" s="19">
        <f>IFERROR(VLOOKUP(E40,J40:K42,2,FALSE),0)</f>
        <v>30</v>
      </c>
      <c r="Q40" s="41">
        <f>D40</f>
        <v>0.25</v>
      </c>
      <c r="R40" s="19">
        <f>Q40*P40</f>
        <v>7.5</v>
      </c>
    </row>
    <row r="41" spans="2:18" s="19" customFormat="1" ht="18.75" x14ac:dyDescent="0.35">
      <c r="B41" s="401"/>
      <c r="C41" s="402"/>
      <c r="D41" s="459"/>
      <c r="E41" s="488"/>
      <c r="F41" s="491"/>
      <c r="G41" s="463"/>
      <c r="H41" s="1"/>
      <c r="I41" s="1"/>
      <c r="J41" s="42" t="s">
        <v>83</v>
      </c>
      <c r="K41" s="43">
        <v>10</v>
      </c>
      <c r="L41" s="44" t="s">
        <v>42</v>
      </c>
      <c r="M41" s="52" t="s">
        <v>43</v>
      </c>
      <c r="N41" s="53"/>
    </row>
    <row r="42" spans="2:18" s="19" customFormat="1" ht="38.25" thickBot="1" x14ac:dyDescent="0.4">
      <c r="B42" s="398"/>
      <c r="C42" s="400"/>
      <c r="D42" s="460"/>
      <c r="E42" s="489"/>
      <c r="F42" s="492"/>
      <c r="G42" s="464"/>
      <c r="H42" s="1"/>
      <c r="I42" s="1"/>
      <c r="J42" s="47" t="s">
        <v>56</v>
      </c>
      <c r="K42" s="48">
        <v>30</v>
      </c>
      <c r="L42" s="49" t="s">
        <v>57</v>
      </c>
      <c r="M42" s="50" t="s">
        <v>84</v>
      </c>
      <c r="N42" s="54"/>
    </row>
    <row r="43" spans="2:18" s="19" customFormat="1" ht="18.75" x14ac:dyDescent="0.35">
      <c r="B43" s="57"/>
      <c r="C43" s="57"/>
      <c r="D43" s="76"/>
      <c r="E43" s="76"/>
      <c r="F43" s="25"/>
      <c r="G43" s="25"/>
      <c r="H43" s="1"/>
      <c r="I43" s="1"/>
      <c r="J43" s="57"/>
      <c r="K43" s="58"/>
      <c r="L43" s="57"/>
      <c r="M43" s="59"/>
      <c r="N43" s="55"/>
    </row>
    <row r="44" spans="2:18" s="19" customFormat="1" ht="19.5" thickBot="1" x14ac:dyDescent="0.4">
      <c r="B44" s="23"/>
      <c r="C44" s="23"/>
      <c r="D44" s="23"/>
      <c r="E44" s="23"/>
      <c r="F44" s="25"/>
      <c r="G44" s="25"/>
      <c r="H44" s="1"/>
      <c r="I44" s="1"/>
      <c r="J44" s="23"/>
      <c r="K44" s="22"/>
      <c r="L44" s="23"/>
      <c r="M44" s="23"/>
      <c r="N44" s="23"/>
    </row>
    <row r="45" spans="2:18" s="19" customFormat="1" ht="18.75" x14ac:dyDescent="0.35">
      <c r="B45" s="415" t="s">
        <v>8</v>
      </c>
      <c r="C45" s="416"/>
      <c r="D45" s="416"/>
      <c r="E45" s="118" t="str">
        <f t="shared" ref="E45:E50" si="2">J45</f>
        <v>GHG</v>
      </c>
      <c r="F45" s="25"/>
      <c r="G45" s="25"/>
      <c r="H45" s="1"/>
      <c r="I45" s="1"/>
      <c r="J45" s="397" t="s">
        <v>27</v>
      </c>
      <c r="K45" s="399"/>
      <c r="L45" s="399"/>
      <c r="M45" s="399"/>
      <c r="N45" s="444"/>
    </row>
    <row r="46" spans="2:18" s="19" customFormat="1" ht="18.75" x14ac:dyDescent="0.35">
      <c r="B46" s="380" t="s">
        <v>28</v>
      </c>
      <c r="C46" s="381"/>
      <c r="D46" s="381"/>
      <c r="E46" s="346">
        <f t="shared" si="2"/>
        <v>3</v>
      </c>
      <c r="F46" s="25"/>
      <c r="G46" s="25"/>
      <c r="H46" s="1"/>
      <c r="I46" s="1"/>
      <c r="J46" s="401">
        <v>3</v>
      </c>
      <c r="K46" s="402"/>
      <c r="L46" s="402"/>
      <c r="M46" s="402"/>
      <c r="N46" s="448"/>
    </row>
    <row r="47" spans="2:18" s="19" customFormat="1" ht="18.75" x14ac:dyDescent="0.35">
      <c r="B47" s="380" t="s">
        <v>10</v>
      </c>
      <c r="C47" s="381"/>
      <c r="D47" s="381"/>
      <c r="E47" s="346" t="str">
        <f t="shared" si="2"/>
        <v>Organisation</v>
      </c>
      <c r="F47" s="25"/>
      <c r="G47" s="25"/>
      <c r="H47" s="1"/>
      <c r="I47" s="1"/>
      <c r="J47" s="401" t="s">
        <v>29</v>
      </c>
      <c r="K47" s="402"/>
      <c r="L47" s="402"/>
      <c r="M47" s="402"/>
      <c r="N47" s="448"/>
    </row>
    <row r="48" spans="2:18" s="19" customFormat="1" ht="18.75" x14ac:dyDescent="0.35">
      <c r="B48" s="380" t="s">
        <v>318</v>
      </c>
      <c r="C48" s="381"/>
      <c r="D48" s="381"/>
      <c r="E48" s="346">
        <f>Q49</f>
        <v>27.5</v>
      </c>
      <c r="F48" s="25"/>
      <c r="G48" s="25"/>
      <c r="H48" s="1"/>
      <c r="I48" s="1"/>
      <c r="J48" s="377" t="s">
        <v>30</v>
      </c>
      <c r="K48" s="378"/>
      <c r="L48" s="378"/>
      <c r="M48" s="378"/>
      <c r="N48" s="379"/>
    </row>
    <row r="49" spans="2:18" s="19" customFormat="1" ht="18.75" x14ac:dyDescent="0.35">
      <c r="B49" s="419" t="s">
        <v>31</v>
      </c>
      <c r="C49" s="420"/>
      <c r="D49" s="421"/>
      <c r="E49" s="347">
        <f t="shared" si="2"/>
        <v>30</v>
      </c>
      <c r="F49" s="25"/>
      <c r="G49" s="25"/>
      <c r="H49" s="1"/>
      <c r="I49" s="1"/>
      <c r="J49" s="409">
        <f>(D52*K55)+(D56*K57)+(D58*K60)+(D61*K63)</f>
        <v>30</v>
      </c>
      <c r="K49" s="410"/>
      <c r="L49" s="410"/>
      <c r="M49" s="410"/>
      <c r="N49" s="411"/>
      <c r="P49" s="19" t="s">
        <v>247</v>
      </c>
      <c r="Q49" s="19">
        <f>SUM(R52:R63)</f>
        <v>27.5</v>
      </c>
    </row>
    <row r="50" spans="2:18" s="19" customFormat="1" ht="16.350000000000001" customHeight="1" thickBot="1" x14ac:dyDescent="0.4">
      <c r="B50" s="417" t="s">
        <v>32</v>
      </c>
      <c r="C50" s="418"/>
      <c r="D50" s="418"/>
      <c r="E50" s="348">
        <f t="shared" si="2"/>
        <v>15</v>
      </c>
      <c r="F50" s="25"/>
      <c r="G50" s="25"/>
      <c r="H50" s="1"/>
      <c r="I50" s="1"/>
      <c r="J50" s="377">
        <f>J49/2</f>
        <v>15</v>
      </c>
      <c r="K50" s="378"/>
      <c r="L50" s="378"/>
      <c r="M50" s="378"/>
      <c r="N50" s="379"/>
      <c r="P50" s="19" t="s">
        <v>248</v>
      </c>
      <c r="Q50" s="28">
        <f>Q49/J49</f>
        <v>0.91666666666666663</v>
      </c>
    </row>
    <row r="51" spans="2:18" s="19" customFormat="1" ht="75.75" thickBot="1" x14ac:dyDescent="0.4">
      <c r="B51" s="29" t="s">
        <v>33</v>
      </c>
      <c r="C51" s="30" t="s">
        <v>34</v>
      </c>
      <c r="D51" s="30" t="s">
        <v>35</v>
      </c>
      <c r="E51" s="30" t="s">
        <v>254</v>
      </c>
      <c r="F51" s="31" t="s">
        <v>39</v>
      </c>
      <c r="G51" s="32" t="s">
        <v>254</v>
      </c>
      <c r="H51" s="1"/>
      <c r="I51" s="1"/>
      <c r="J51" s="33" t="s">
        <v>59</v>
      </c>
      <c r="K51" s="34" t="s">
        <v>37</v>
      </c>
      <c r="L51" s="34" t="s">
        <v>60</v>
      </c>
      <c r="M51" s="34" t="s">
        <v>39</v>
      </c>
      <c r="N51" s="35" t="s">
        <v>40</v>
      </c>
      <c r="P51" s="19" t="s">
        <v>246</v>
      </c>
      <c r="Q51" s="19" t="s">
        <v>249</v>
      </c>
    </row>
    <row r="52" spans="2:18" s="19" customFormat="1" ht="18.75" x14ac:dyDescent="0.35">
      <c r="B52" s="397" t="s">
        <v>85</v>
      </c>
      <c r="C52" s="399" t="s">
        <v>86</v>
      </c>
      <c r="D52" s="412">
        <v>0.25</v>
      </c>
      <c r="E52" s="487" t="s">
        <v>328</v>
      </c>
      <c r="F52" s="493" t="str">
        <f>VLOOKUP(E52,J52:M55,4,FALSE)</f>
        <v>Scope 3 emissions report</v>
      </c>
      <c r="G52" s="462"/>
      <c r="H52" s="1"/>
      <c r="I52" s="1"/>
      <c r="J52" s="36" t="s">
        <v>42</v>
      </c>
      <c r="K52" s="37">
        <v>0</v>
      </c>
      <c r="L52" s="38" t="s">
        <v>42</v>
      </c>
      <c r="M52" s="51" t="s">
        <v>43</v>
      </c>
      <c r="N52" s="40"/>
      <c r="P52" s="19">
        <f>IFERROR(VLOOKUP(E52,J52:K55,2,FALSE),0)</f>
        <v>20</v>
      </c>
      <c r="Q52" s="41">
        <f>D52</f>
        <v>0.25</v>
      </c>
      <c r="R52" s="19">
        <f>Q52*P52</f>
        <v>5</v>
      </c>
    </row>
    <row r="53" spans="2:18" s="19" customFormat="1" ht="39" customHeight="1" x14ac:dyDescent="0.35">
      <c r="B53" s="401"/>
      <c r="C53" s="402"/>
      <c r="D53" s="413"/>
      <c r="E53" s="488"/>
      <c r="F53" s="494"/>
      <c r="G53" s="463"/>
      <c r="H53" s="1"/>
      <c r="I53" s="1"/>
      <c r="J53" s="42" t="s">
        <v>87</v>
      </c>
      <c r="K53" s="43">
        <v>10</v>
      </c>
      <c r="L53" s="44" t="s">
        <v>52</v>
      </c>
      <c r="M53" s="52" t="s">
        <v>88</v>
      </c>
      <c r="N53" s="46" t="s">
        <v>317</v>
      </c>
    </row>
    <row r="54" spans="2:18" s="19" customFormat="1" ht="37.5" customHeight="1" x14ac:dyDescent="0.35">
      <c r="B54" s="401"/>
      <c r="C54" s="402"/>
      <c r="D54" s="413"/>
      <c r="E54" s="488"/>
      <c r="F54" s="494"/>
      <c r="G54" s="463"/>
      <c r="H54" s="1"/>
      <c r="I54" s="1"/>
      <c r="J54" s="65" t="s">
        <v>328</v>
      </c>
      <c r="K54" s="66">
        <v>20</v>
      </c>
      <c r="L54" s="77" t="s">
        <v>55</v>
      </c>
      <c r="M54" s="78" t="s">
        <v>88</v>
      </c>
      <c r="N54" s="46" t="s">
        <v>317</v>
      </c>
    </row>
    <row r="55" spans="2:18" s="19" customFormat="1" ht="38.1" customHeight="1" thickBot="1" x14ac:dyDescent="0.4">
      <c r="B55" s="398"/>
      <c r="C55" s="400"/>
      <c r="D55" s="414"/>
      <c r="E55" s="489"/>
      <c r="F55" s="495"/>
      <c r="G55" s="464"/>
      <c r="H55" s="1"/>
      <c r="I55" s="1"/>
      <c r="J55" s="68" t="s">
        <v>319</v>
      </c>
      <c r="K55" s="69">
        <v>30</v>
      </c>
      <c r="L55" s="79" t="s">
        <v>55</v>
      </c>
      <c r="M55" s="80" t="s">
        <v>88</v>
      </c>
      <c r="N55" s="46" t="s">
        <v>317</v>
      </c>
    </row>
    <row r="56" spans="2:18" s="19" customFormat="1" ht="18.75" x14ac:dyDescent="0.35">
      <c r="B56" s="397" t="s">
        <v>89</v>
      </c>
      <c r="C56" s="399" t="s">
        <v>90</v>
      </c>
      <c r="D56" s="412">
        <v>0.25</v>
      </c>
      <c r="E56" s="487" t="s">
        <v>91</v>
      </c>
      <c r="F56" s="493" t="str">
        <f>VLOOKUP(E56,J56:M57,4,FALSE)</f>
        <v>GHG specific
• CDP (formerly Carbon Disclosure Project) – primarily focused on GHG issues, but also has separate water and forestry standards. Covers the governance, risk, quantification, target setting and mitigation aspects of a company’s approach. CDP review the company submissions and provide a score in return.
• CO2 Procurement Ladder – a Dutch initiative which provides a similar approach to CDP but provides more in the way of guidance to the user too. Also involves a certification process
• Science-based Targets Initiative (SBTi) – an international effort to move companies towards a science-based emissions reduction pathway. Although focused on targets, the scheme includes a rigorous review of GHG data and approach in order to be verified by the scheme. Less emphasis on governance overall compared to the above standards
• Carbon Trust standards – a UK originated scheme with some global reach, this contains an assessment criterion which includes the approach to footprint measurement, approach to governance and the achievement of carbon reductions. To maintain the standard, continual reductions must be demonstrated.
• Certified Carbon Neutral – a scheme which focused on transitioning companies towards net zero, and focusing on themes of measurements, target setting, reductions and communication/disclosure
Broader/ESG focus
Global Reporting Institute (GRI) standards, which provides a suite of reporting standards covering the ESG agenda comprising of core and comprehensive requirements. Globally recognised scheme used by many companies.
• BCorp certification, which has a strong ethical focus, but also includes sections on how GHG emissions are reported, managed and disclosed.
• Cradle-to-cradle (a product standard which includes some elements of company approach)
• Various other schemes such as Ecovadis, BITC Corporate Responsibility Index, which have similar characteristics to those above
• Investor information
• Dow Jones Sustainability Index and FTSE4Good are examples participatory schemes focused on providing information to investor primarily. It contains and covers themes similar to the other standards listed here, but the main difference is that performance is monitored continually (typically for ethical and social issues). Strong theme of corporate governance.</v>
      </c>
      <c r="G56" s="462"/>
      <c r="H56" s="1"/>
      <c r="I56" s="1"/>
      <c r="J56" s="61" t="s">
        <v>42</v>
      </c>
      <c r="K56" s="62">
        <v>0</v>
      </c>
      <c r="L56" s="63" t="s">
        <v>42</v>
      </c>
      <c r="M56" s="81" t="s">
        <v>43</v>
      </c>
      <c r="N56" s="40"/>
      <c r="P56" s="19">
        <f>IFERROR(VLOOKUP(E56,J56:K57,2,FALSE),0)</f>
        <v>30</v>
      </c>
      <c r="Q56" s="41">
        <f>D56</f>
        <v>0.25</v>
      </c>
      <c r="R56" s="19">
        <f>Q56*P56</f>
        <v>7.5</v>
      </c>
    </row>
    <row r="57" spans="2:18" s="19" customFormat="1" ht="389.45" customHeight="1" thickBot="1" x14ac:dyDescent="0.4">
      <c r="B57" s="398"/>
      <c r="C57" s="400"/>
      <c r="D57" s="414"/>
      <c r="E57" s="489"/>
      <c r="F57" s="495"/>
      <c r="G57" s="464"/>
      <c r="H57" s="1"/>
      <c r="I57" s="1"/>
      <c r="J57" s="68" t="s">
        <v>91</v>
      </c>
      <c r="K57" s="69">
        <v>30</v>
      </c>
      <c r="L57" s="79" t="s">
        <v>92</v>
      </c>
      <c r="M57" s="70" t="s">
        <v>93</v>
      </c>
      <c r="N57" s="54"/>
    </row>
    <row r="58" spans="2:18" s="19" customFormat="1" ht="18.75" x14ac:dyDescent="0.35">
      <c r="B58" s="397" t="s">
        <v>76</v>
      </c>
      <c r="C58" s="399" t="s">
        <v>94</v>
      </c>
      <c r="D58" s="412">
        <v>0.25</v>
      </c>
      <c r="E58" s="487" t="s">
        <v>97</v>
      </c>
      <c r="F58" s="490" t="str">
        <f>VLOOKUP(E58,J58:M60,4,FALSE)</f>
        <v xml:space="preserve">Evidence of target </v>
      </c>
      <c r="G58" s="462"/>
      <c r="H58" s="1"/>
      <c r="I58" s="1"/>
      <c r="J58" s="61" t="s">
        <v>42</v>
      </c>
      <c r="K58" s="62">
        <v>0</v>
      </c>
      <c r="L58" s="63" t="s">
        <v>42</v>
      </c>
      <c r="M58" s="81" t="s">
        <v>43</v>
      </c>
      <c r="N58" s="40"/>
      <c r="P58" s="19">
        <f>IFERROR(VLOOKUP(E58,J58:K60,2,FALSE),0)</f>
        <v>30</v>
      </c>
      <c r="Q58" s="41">
        <f>D58</f>
        <v>0.25</v>
      </c>
      <c r="R58" s="19">
        <f>Q58*P58</f>
        <v>7.5</v>
      </c>
    </row>
    <row r="59" spans="2:18" s="19" customFormat="1" ht="56.25" x14ac:dyDescent="0.35">
      <c r="B59" s="401"/>
      <c r="C59" s="402"/>
      <c r="D59" s="413"/>
      <c r="E59" s="488"/>
      <c r="F59" s="491"/>
      <c r="G59" s="463"/>
      <c r="H59" s="1"/>
      <c r="I59" s="1"/>
      <c r="J59" s="65" t="s">
        <v>95</v>
      </c>
      <c r="K59" s="66">
        <v>15</v>
      </c>
      <c r="L59" s="77" t="s">
        <v>45</v>
      </c>
      <c r="M59" s="78" t="s">
        <v>329</v>
      </c>
      <c r="N59" s="53"/>
    </row>
    <row r="60" spans="2:18" s="19" customFormat="1" ht="38.25" thickBot="1" x14ac:dyDescent="0.4">
      <c r="B60" s="398"/>
      <c r="C60" s="400"/>
      <c r="D60" s="414"/>
      <c r="E60" s="489"/>
      <c r="F60" s="492"/>
      <c r="G60" s="464"/>
      <c r="H60" s="1"/>
      <c r="I60" s="1"/>
      <c r="J60" s="68" t="s">
        <v>97</v>
      </c>
      <c r="K60" s="69">
        <v>30</v>
      </c>
      <c r="L60" s="79" t="s">
        <v>45</v>
      </c>
      <c r="M60" s="80" t="s">
        <v>96</v>
      </c>
      <c r="N60" s="54"/>
    </row>
    <row r="61" spans="2:18" s="19" customFormat="1" ht="18.75" x14ac:dyDescent="0.35">
      <c r="B61" s="403" t="s">
        <v>76</v>
      </c>
      <c r="C61" s="406" t="s">
        <v>98</v>
      </c>
      <c r="D61" s="452">
        <v>0.25</v>
      </c>
      <c r="E61" s="391" t="s">
        <v>101</v>
      </c>
      <c r="F61" s="481" t="str">
        <f>VLOOKUP(E61,J61:M63,4,FALSE)</f>
        <v>Evidence of SBT target</v>
      </c>
      <c r="G61" s="478"/>
      <c r="H61" s="1"/>
      <c r="I61" s="1"/>
      <c r="J61" s="82" t="s">
        <v>42</v>
      </c>
      <c r="K61" s="83">
        <v>0</v>
      </c>
      <c r="L61" s="84" t="s">
        <v>42</v>
      </c>
      <c r="M61" s="85" t="s">
        <v>43</v>
      </c>
      <c r="N61" s="86"/>
      <c r="P61" s="19">
        <f>IFERROR(VLOOKUP(E61,J61:K63,2,FALSE),0)</f>
        <v>30</v>
      </c>
      <c r="Q61" s="41">
        <f>D61</f>
        <v>0.25</v>
      </c>
      <c r="R61" s="19">
        <f>Q61*P61</f>
        <v>7.5</v>
      </c>
    </row>
    <row r="62" spans="2:18" s="19" customFormat="1" ht="37.5" x14ac:dyDescent="0.35">
      <c r="B62" s="404"/>
      <c r="C62" s="407"/>
      <c r="D62" s="453"/>
      <c r="E62" s="392"/>
      <c r="F62" s="482"/>
      <c r="G62" s="479"/>
      <c r="H62" s="1"/>
      <c r="I62" s="1"/>
      <c r="J62" s="65" t="s">
        <v>99</v>
      </c>
      <c r="K62" s="66">
        <v>15</v>
      </c>
      <c r="L62" s="77" t="s">
        <v>45</v>
      </c>
      <c r="M62" s="78" t="s">
        <v>100</v>
      </c>
      <c r="N62" s="46"/>
    </row>
    <row r="63" spans="2:18" s="19" customFormat="1" ht="38.25" thickBot="1" x14ac:dyDescent="0.4">
      <c r="B63" s="405"/>
      <c r="C63" s="408"/>
      <c r="D63" s="454"/>
      <c r="E63" s="393"/>
      <c r="F63" s="483"/>
      <c r="G63" s="480"/>
      <c r="H63" s="1"/>
      <c r="I63" s="1"/>
      <c r="J63" s="68" t="s">
        <v>101</v>
      </c>
      <c r="K63" s="69">
        <v>30</v>
      </c>
      <c r="L63" s="79" t="s">
        <v>45</v>
      </c>
      <c r="M63" s="80" t="s">
        <v>100</v>
      </c>
      <c r="N63" s="87"/>
    </row>
    <row r="64" spans="2:18" s="19" customFormat="1" ht="18.75" x14ac:dyDescent="0.35">
      <c r="B64" s="23"/>
      <c r="C64" s="23"/>
      <c r="D64" s="23"/>
      <c r="E64" s="23"/>
      <c r="F64" s="25"/>
      <c r="G64" s="25"/>
      <c r="H64" s="1"/>
      <c r="I64" s="1"/>
      <c r="J64" s="23"/>
      <c r="K64" s="22"/>
      <c r="L64" s="23"/>
      <c r="M64" s="23"/>
      <c r="N64" s="23"/>
    </row>
    <row r="65" spans="2:18" s="19" customFormat="1" ht="19.5" thickBot="1" x14ac:dyDescent="0.4">
      <c r="B65" s="23"/>
      <c r="C65" s="23"/>
      <c r="D65" s="23"/>
      <c r="E65" s="23"/>
      <c r="F65" s="25"/>
      <c r="G65" s="25"/>
      <c r="H65" s="1"/>
      <c r="I65" s="1"/>
      <c r="J65" s="23"/>
      <c r="K65" s="22"/>
      <c r="L65" s="23"/>
      <c r="M65" s="23"/>
      <c r="N65" s="23"/>
    </row>
    <row r="66" spans="2:18" s="19" customFormat="1" ht="18.75" x14ac:dyDescent="0.35">
      <c r="B66" s="415" t="s">
        <v>8</v>
      </c>
      <c r="C66" s="416"/>
      <c r="D66" s="416"/>
      <c r="E66" s="118" t="str">
        <f t="shared" ref="E66:E71" si="3">J66</f>
        <v>GHG</v>
      </c>
      <c r="F66" s="25"/>
      <c r="G66" s="25"/>
      <c r="H66" s="1"/>
      <c r="I66" s="1"/>
      <c r="J66" s="397" t="s">
        <v>27</v>
      </c>
      <c r="K66" s="399"/>
      <c r="L66" s="399"/>
      <c r="M66" s="399"/>
      <c r="N66" s="444"/>
    </row>
    <row r="67" spans="2:18" s="19" customFormat="1" ht="18.75" x14ac:dyDescent="0.35">
      <c r="B67" s="380" t="s">
        <v>28</v>
      </c>
      <c r="C67" s="381"/>
      <c r="D67" s="381"/>
      <c r="E67" s="346">
        <f t="shared" si="3"/>
        <v>2</v>
      </c>
      <c r="F67" s="25"/>
      <c r="G67" s="25"/>
      <c r="H67" s="1"/>
      <c r="I67" s="1"/>
      <c r="J67" s="401">
        <v>2</v>
      </c>
      <c r="K67" s="402"/>
      <c r="L67" s="402"/>
      <c r="M67" s="402"/>
      <c r="N67" s="448"/>
    </row>
    <row r="68" spans="2:18" s="19" customFormat="1" ht="18.75" x14ac:dyDescent="0.35">
      <c r="B68" s="380" t="s">
        <v>10</v>
      </c>
      <c r="C68" s="381"/>
      <c r="D68" s="381"/>
      <c r="E68" s="346" t="str">
        <f t="shared" si="3"/>
        <v xml:space="preserve">Product </v>
      </c>
      <c r="F68" s="25"/>
      <c r="G68" s="25"/>
      <c r="H68" s="1"/>
      <c r="I68" s="1"/>
      <c r="J68" s="401" t="s">
        <v>24</v>
      </c>
      <c r="K68" s="402"/>
      <c r="L68" s="402"/>
      <c r="M68" s="402"/>
      <c r="N68" s="448"/>
    </row>
    <row r="69" spans="2:18" s="19" customFormat="1" ht="18.75" x14ac:dyDescent="0.35">
      <c r="B69" s="380" t="s">
        <v>247</v>
      </c>
      <c r="C69" s="381"/>
      <c r="D69" s="381"/>
      <c r="E69" s="368">
        <f>Q70</f>
        <v>14</v>
      </c>
      <c r="F69" s="25"/>
      <c r="G69" s="25"/>
      <c r="H69" s="1"/>
      <c r="I69" s="1"/>
      <c r="J69" s="377" t="s">
        <v>30</v>
      </c>
      <c r="K69" s="378"/>
      <c r="L69" s="378"/>
      <c r="M69" s="378"/>
      <c r="N69" s="379"/>
    </row>
    <row r="70" spans="2:18" s="19" customFormat="1" ht="18.75" x14ac:dyDescent="0.35">
      <c r="B70" s="419" t="s">
        <v>31</v>
      </c>
      <c r="C70" s="420"/>
      <c r="D70" s="421"/>
      <c r="E70" s="347">
        <f t="shared" si="3"/>
        <v>20</v>
      </c>
      <c r="F70" s="25"/>
      <c r="G70" s="25"/>
      <c r="H70" s="1"/>
      <c r="I70" s="1"/>
      <c r="J70" s="377">
        <f>(K74*D73)+(D76*K77)+(D79*K80)</f>
        <v>20</v>
      </c>
      <c r="K70" s="378"/>
      <c r="L70" s="378"/>
      <c r="M70" s="378"/>
      <c r="N70" s="379"/>
      <c r="P70" s="19" t="s">
        <v>247</v>
      </c>
      <c r="Q70" s="19">
        <f>SUM(R73:R80)</f>
        <v>14</v>
      </c>
    </row>
    <row r="71" spans="2:18" s="19" customFormat="1" ht="16.350000000000001" customHeight="1" thickBot="1" x14ac:dyDescent="0.4">
      <c r="B71" s="417" t="s">
        <v>32</v>
      </c>
      <c r="C71" s="418"/>
      <c r="D71" s="418"/>
      <c r="E71" s="348">
        <f t="shared" si="3"/>
        <v>10</v>
      </c>
      <c r="F71" s="25"/>
      <c r="G71" s="25"/>
      <c r="H71" s="1"/>
      <c r="I71" s="1"/>
      <c r="J71" s="377">
        <f>J70/2</f>
        <v>10</v>
      </c>
      <c r="K71" s="378"/>
      <c r="L71" s="378"/>
      <c r="M71" s="378"/>
      <c r="N71" s="379"/>
      <c r="P71" s="19" t="s">
        <v>248</v>
      </c>
      <c r="Q71" s="28">
        <f>Q70/J70</f>
        <v>0.7</v>
      </c>
    </row>
    <row r="72" spans="2:18" s="19" customFormat="1" ht="75.75" thickBot="1" x14ac:dyDescent="0.4">
      <c r="B72" s="88" t="s">
        <v>33</v>
      </c>
      <c r="C72" s="89" t="s">
        <v>34</v>
      </c>
      <c r="D72" s="89" t="s">
        <v>35</v>
      </c>
      <c r="E72" s="30" t="s">
        <v>254</v>
      </c>
      <c r="F72" s="31" t="s">
        <v>39</v>
      </c>
      <c r="G72" s="32" t="s">
        <v>254</v>
      </c>
      <c r="H72" s="1"/>
      <c r="I72" s="1"/>
      <c r="J72" s="33" t="s">
        <v>59</v>
      </c>
      <c r="K72" s="34" t="s">
        <v>37</v>
      </c>
      <c r="L72" s="34" t="s">
        <v>60</v>
      </c>
      <c r="M72" s="34" t="s">
        <v>39</v>
      </c>
      <c r="N72" s="35" t="s">
        <v>40</v>
      </c>
      <c r="P72" s="19" t="s">
        <v>246</v>
      </c>
      <c r="Q72" s="19" t="s">
        <v>249</v>
      </c>
    </row>
    <row r="73" spans="2:18" s="19" customFormat="1" ht="31.35" customHeight="1" x14ac:dyDescent="0.35">
      <c r="B73" s="435" t="s">
        <v>102</v>
      </c>
      <c r="C73" s="437" t="s">
        <v>103</v>
      </c>
      <c r="D73" s="439">
        <v>0.3</v>
      </c>
      <c r="E73" s="391" t="s">
        <v>44</v>
      </c>
      <c r="F73" s="394" t="str">
        <f>VLOOKUP(E73,J73:M75,4,FALSE)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73" s="478"/>
      <c r="H73" s="1"/>
      <c r="I73" s="1"/>
      <c r="J73" s="90" t="s">
        <v>42</v>
      </c>
      <c r="K73" s="91">
        <v>0</v>
      </c>
      <c r="L73" s="92" t="s">
        <v>42</v>
      </c>
      <c r="M73" s="81" t="s">
        <v>43</v>
      </c>
      <c r="N73" s="40"/>
      <c r="P73" s="19">
        <f>IFERROR(VLOOKUP(E73,J73:K75,2,FALSE),0)</f>
        <v>20</v>
      </c>
      <c r="Q73" s="41">
        <f>D73</f>
        <v>0.3</v>
      </c>
      <c r="R73" s="19">
        <f>Q73*P73</f>
        <v>6</v>
      </c>
    </row>
    <row r="74" spans="2:18" s="19" customFormat="1" ht="136.5" customHeight="1" x14ac:dyDescent="0.35">
      <c r="B74" s="475"/>
      <c r="C74" s="476"/>
      <c r="D74" s="477"/>
      <c r="E74" s="392"/>
      <c r="F74" s="395"/>
      <c r="G74" s="479"/>
      <c r="H74" s="1"/>
      <c r="I74" s="1"/>
      <c r="J74" s="65" t="s">
        <v>44</v>
      </c>
      <c r="K74" s="93">
        <v>20</v>
      </c>
      <c r="L74" s="94" t="s">
        <v>45</v>
      </c>
      <c r="M74" s="94" t="s">
        <v>46</v>
      </c>
      <c r="N74" s="53"/>
    </row>
    <row r="75" spans="2:18" s="19" customFormat="1" ht="38.25" thickBot="1" x14ac:dyDescent="0.4">
      <c r="B75" s="436"/>
      <c r="C75" s="438"/>
      <c r="D75" s="440"/>
      <c r="E75" s="393"/>
      <c r="F75" s="396"/>
      <c r="G75" s="480"/>
      <c r="H75" s="1"/>
      <c r="I75" s="1"/>
      <c r="J75" s="68" t="s">
        <v>47</v>
      </c>
      <c r="K75" s="95">
        <v>10</v>
      </c>
      <c r="L75" s="96" t="s">
        <v>45</v>
      </c>
      <c r="M75" s="80" t="s">
        <v>320</v>
      </c>
      <c r="N75" s="54"/>
    </row>
    <row r="76" spans="2:18" s="19" customFormat="1" ht="18.75" x14ac:dyDescent="0.35">
      <c r="B76" s="382" t="s">
        <v>102</v>
      </c>
      <c r="C76" s="385" t="s">
        <v>103</v>
      </c>
      <c r="D76" s="388">
        <v>0.4</v>
      </c>
      <c r="E76" s="391" t="s">
        <v>44</v>
      </c>
      <c r="F76" s="394" t="str">
        <f>VLOOKUP(E76,J76:M78,4,FALSE)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76" s="97"/>
      <c r="H76" s="1"/>
      <c r="I76" s="1"/>
      <c r="J76" s="61" t="s">
        <v>42</v>
      </c>
      <c r="K76" s="62">
        <v>0</v>
      </c>
      <c r="L76" s="63" t="s">
        <v>42</v>
      </c>
      <c r="M76" s="64" t="s">
        <v>43</v>
      </c>
      <c r="N76" s="98"/>
      <c r="P76" s="19">
        <f>IFERROR(VLOOKUP(E76,J76:K78,2,FALSE),0)</f>
        <v>20</v>
      </c>
      <c r="Q76" s="41">
        <f>D76</f>
        <v>0.4</v>
      </c>
      <c r="R76" s="19">
        <f>Q76*P76</f>
        <v>8</v>
      </c>
    </row>
    <row r="77" spans="2:18" s="19" customFormat="1" ht="127.5" customHeight="1" x14ac:dyDescent="0.35">
      <c r="B77" s="383"/>
      <c r="C77" s="386"/>
      <c r="D77" s="389"/>
      <c r="E77" s="392"/>
      <c r="F77" s="395"/>
      <c r="G77" s="97"/>
      <c r="H77" s="1"/>
      <c r="I77" s="1"/>
      <c r="J77" s="65" t="s">
        <v>44</v>
      </c>
      <c r="K77" s="66">
        <v>20</v>
      </c>
      <c r="L77" s="77" t="s">
        <v>45</v>
      </c>
      <c r="M77" s="77" t="s">
        <v>46</v>
      </c>
      <c r="N77" s="98"/>
    </row>
    <row r="78" spans="2:18" s="19" customFormat="1" ht="136.69999999999999" customHeight="1" thickBot="1" x14ac:dyDescent="0.4">
      <c r="B78" s="384"/>
      <c r="C78" s="387"/>
      <c r="D78" s="390"/>
      <c r="E78" s="393"/>
      <c r="F78" s="396"/>
      <c r="G78" s="97"/>
      <c r="H78" s="1"/>
      <c r="I78" s="1"/>
      <c r="J78" s="68" t="s">
        <v>47</v>
      </c>
      <c r="K78" s="69">
        <v>10</v>
      </c>
      <c r="L78" s="79" t="s">
        <v>45</v>
      </c>
      <c r="M78" s="70" t="s">
        <v>321</v>
      </c>
      <c r="N78" s="98"/>
    </row>
    <row r="79" spans="2:18" s="19" customFormat="1" ht="18.75" x14ac:dyDescent="0.35">
      <c r="B79" s="435" t="s">
        <v>102</v>
      </c>
      <c r="C79" s="437" t="s">
        <v>104</v>
      </c>
      <c r="D79" s="439">
        <v>0.3</v>
      </c>
      <c r="E79" s="391" t="s">
        <v>42</v>
      </c>
      <c r="F79" s="502" t="str">
        <f>VLOOKUP(E79,J79:M80,4,FALSE)</f>
        <v>N/A</v>
      </c>
      <c r="G79" s="478"/>
      <c r="H79" s="1"/>
      <c r="I79" s="1"/>
      <c r="J79" s="90" t="s">
        <v>42</v>
      </c>
      <c r="K79" s="91">
        <v>0</v>
      </c>
      <c r="L79" s="92" t="s">
        <v>42</v>
      </c>
      <c r="M79" s="81" t="s">
        <v>43</v>
      </c>
      <c r="N79" s="99"/>
      <c r="P79" s="19">
        <f>IFERROR(VLOOKUP(E79,J79:K80,2,FALSE),0)</f>
        <v>0</v>
      </c>
      <c r="Q79" s="41">
        <f>D79</f>
        <v>0.3</v>
      </c>
      <c r="R79" s="19">
        <f>Q79*P79</f>
        <v>0</v>
      </c>
    </row>
    <row r="80" spans="2:18" s="19" customFormat="1" ht="75.75" thickBot="1" x14ac:dyDescent="0.4">
      <c r="B80" s="436"/>
      <c r="C80" s="438"/>
      <c r="D80" s="440"/>
      <c r="E80" s="393"/>
      <c r="F80" s="503"/>
      <c r="G80" s="480"/>
      <c r="H80" s="1"/>
      <c r="I80" s="1"/>
      <c r="J80" s="100" t="s">
        <v>345</v>
      </c>
      <c r="K80" s="95">
        <v>20</v>
      </c>
      <c r="L80" s="96" t="s">
        <v>45</v>
      </c>
      <c r="M80" s="80" t="s">
        <v>105</v>
      </c>
      <c r="N80" s="87"/>
    </row>
    <row r="81" spans="2:18" s="19" customFormat="1" ht="18.75" x14ac:dyDescent="0.35">
      <c r="B81" s="23"/>
      <c r="C81" s="23"/>
      <c r="D81" s="23"/>
      <c r="E81" s="23"/>
      <c r="F81" s="25"/>
      <c r="G81" s="25"/>
      <c r="H81" s="1"/>
      <c r="I81" s="1"/>
      <c r="J81" s="23"/>
      <c r="K81" s="22"/>
      <c r="L81" s="23"/>
      <c r="M81" s="23"/>
      <c r="N81" s="23"/>
    </row>
    <row r="82" spans="2:18" s="19" customFormat="1" ht="19.5" thickBot="1" x14ac:dyDescent="0.4">
      <c r="B82" s="23"/>
      <c r="C82" s="23"/>
      <c r="D82" s="23"/>
      <c r="E82" s="23"/>
      <c r="F82" s="25"/>
      <c r="G82" s="25"/>
      <c r="H82" s="1"/>
      <c r="I82" s="1"/>
      <c r="J82" s="23"/>
      <c r="K82" s="22"/>
      <c r="L82" s="23"/>
      <c r="M82" s="23"/>
      <c r="N82" s="23"/>
    </row>
    <row r="83" spans="2:18" s="19" customFormat="1" ht="18.75" x14ac:dyDescent="0.35">
      <c r="B83" s="415" t="s">
        <v>8</v>
      </c>
      <c r="C83" s="416"/>
      <c r="D83" s="416"/>
      <c r="E83" s="118" t="str">
        <f t="shared" ref="E83:E88" si="4">J83</f>
        <v>GHG</v>
      </c>
      <c r="F83" s="25"/>
      <c r="G83" s="25"/>
      <c r="H83" s="1"/>
      <c r="I83" s="1"/>
      <c r="J83" s="397" t="s">
        <v>27</v>
      </c>
      <c r="K83" s="399"/>
      <c r="L83" s="399"/>
      <c r="M83" s="399"/>
      <c r="N83" s="444"/>
    </row>
    <row r="84" spans="2:18" s="19" customFormat="1" ht="18.75" x14ac:dyDescent="0.35">
      <c r="B84" s="380" t="s">
        <v>28</v>
      </c>
      <c r="C84" s="381"/>
      <c r="D84" s="381"/>
      <c r="E84" s="346">
        <f t="shared" si="4"/>
        <v>3</v>
      </c>
      <c r="F84" s="25"/>
      <c r="G84" s="25"/>
      <c r="H84" s="1"/>
      <c r="I84" s="1"/>
      <c r="J84" s="401">
        <v>3</v>
      </c>
      <c r="K84" s="402"/>
      <c r="L84" s="402"/>
      <c r="M84" s="402"/>
      <c r="N84" s="448"/>
      <c r="P84" s="101"/>
    </row>
    <row r="85" spans="2:18" s="19" customFormat="1" ht="18.75" x14ac:dyDescent="0.35">
      <c r="B85" s="380" t="s">
        <v>10</v>
      </c>
      <c r="C85" s="381"/>
      <c r="D85" s="381"/>
      <c r="E85" s="346" t="str">
        <f t="shared" si="4"/>
        <v xml:space="preserve">Product </v>
      </c>
      <c r="F85" s="25"/>
      <c r="G85" s="25"/>
      <c r="H85" s="1"/>
      <c r="I85" s="1"/>
      <c r="J85" s="401" t="s">
        <v>24</v>
      </c>
      <c r="K85" s="402"/>
      <c r="L85" s="402"/>
      <c r="M85" s="402"/>
      <c r="N85" s="448"/>
    </row>
    <row r="86" spans="2:18" s="19" customFormat="1" ht="18.75" x14ac:dyDescent="0.35">
      <c r="B86" s="380" t="s">
        <v>247</v>
      </c>
      <c r="C86" s="381"/>
      <c r="D86" s="381"/>
      <c r="E86" s="368">
        <f>Q87</f>
        <v>19.999999999999993</v>
      </c>
      <c r="F86" s="25"/>
      <c r="G86" s="25"/>
      <c r="H86" s="1"/>
      <c r="I86" s="1"/>
      <c r="J86" s="377" t="s">
        <v>30</v>
      </c>
      <c r="K86" s="378"/>
      <c r="L86" s="378"/>
      <c r="M86" s="378"/>
      <c r="N86" s="379"/>
    </row>
    <row r="87" spans="2:18" s="19" customFormat="1" ht="18.75" x14ac:dyDescent="0.35">
      <c r="B87" s="419" t="s">
        <v>31</v>
      </c>
      <c r="C87" s="420"/>
      <c r="D87" s="421"/>
      <c r="E87" s="347">
        <f t="shared" si="4"/>
        <v>19.999999999999993</v>
      </c>
      <c r="F87" s="25"/>
      <c r="G87" s="25"/>
      <c r="H87" s="1"/>
      <c r="I87" s="1"/>
      <c r="J87" s="449">
        <f>(D90*K91)+(D92*K94)+(D95*K96)</f>
        <v>19.999999999999993</v>
      </c>
      <c r="K87" s="450"/>
      <c r="L87" s="450"/>
      <c r="M87" s="450"/>
      <c r="N87" s="451"/>
      <c r="P87" s="19" t="s">
        <v>247</v>
      </c>
      <c r="Q87" s="19">
        <f>SUM(R90:R96)</f>
        <v>19.999999999999993</v>
      </c>
    </row>
    <row r="88" spans="2:18" s="19" customFormat="1" ht="16.350000000000001" customHeight="1" thickBot="1" x14ac:dyDescent="0.4">
      <c r="B88" s="417" t="s">
        <v>32</v>
      </c>
      <c r="C88" s="418"/>
      <c r="D88" s="418"/>
      <c r="E88" s="348">
        <f t="shared" si="4"/>
        <v>9.9999999999999964</v>
      </c>
      <c r="F88" s="25"/>
      <c r="G88" s="25"/>
      <c r="H88" s="1"/>
      <c r="I88" s="1"/>
      <c r="J88" s="445">
        <f>J87/2</f>
        <v>9.9999999999999964</v>
      </c>
      <c r="K88" s="446"/>
      <c r="L88" s="446"/>
      <c r="M88" s="446"/>
      <c r="N88" s="447"/>
      <c r="P88" s="19" t="s">
        <v>248</v>
      </c>
      <c r="Q88" s="28">
        <f>Q87/J87</f>
        <v>1</v>
      </c>
    </row>
    <row r="89" spans="2:18" s="19" customFormat="1" ht="75.75" thickBot="1" x14ac:dyDescent="0.4">
      <c r="B89" s="29" t="s">
        <v>33</v>
      </c>
      <c r="C89" s="30" t="s">
        <v>34</v>
      </c>
      <c r="D89" s="30" t="s">
        <v>35</v>
      </c>
      <c r="E89" s="30" t="s">
        <v>254</v>
      </c>
      <c r="F89" s="31" t="s">
        <v>39</v>
      </c>
      <c r="G89" s="32" t="s">
        <v>254</v>
      </c>
      <c r="H89" s="1"/>
      <c r="I89" s="1"/>
      <c r="J89" s="33" t="s">
        <v>59</v>
      </c>
      <c r="K89" s="34" t="s">
        <v>37</v>
      </c>
      <c r="L89" s="34" t="s">
        <v>60</v>
      </c>
      <c r="M89" s="34" t="s">
        <v>39</v>
      </c>
      <c r="N89" s="35" t="s">
        <v>40</v>
      </c>
      <c r="P89" s="19" t="s">
        <v>246</v>
      </c>
      <c r="Q89" s="19" t="s">
        <v>249</v>
      </c>
    </row>
    <row r="90" spans="2:18" s="19" customFormat="1" ht="18.75" x14ac:dyDescent="0.35">
      <c r="B90" s="469" t="s">
        <v>106</v>
      </c>
      <c r="C90" s="471" t="s">
        <v>107</v>
      </c>
      <c r="D90" s="473">
        <v>0.33333333333333298</v>
      </c>
      <c r="E90" s="487" t="s">
        <v>108</v>
      </c>
      <c r="F90" s="493" t="str">
        <f>VLOOKUP(E90,J90:M91,4,FALSE)</f>
        <v>LCA assessment report or claim</v>
      </c>
      <c r="G90" s="462"/>
      <c r="H90" s="1"/>
      <c r="I90" s="1"/>
      <c r="J90" s="102" t="s">
        <v>42</v>
      </c>
      <c r="K90" s="103">
        <v>0</v>
      </c>
      <c r="L90" s="104" t="s">
        <v>42</v>
      </c>
      <c r="M90" s="51" t="s">
        <v>43</v>
      </c>
      <c r="N90" s="40"/>
      <c r="P90" s="19">
        <f>IFERROR(VLOOKUP(E90,J90:K91,2,FALSE),0)</f>
        <v>20</v>
      </c>
      <c r="Q90" s="41">
        <f>D90</f>
        <v>0.33333333333333298</v>
      </c>
      <c r="R90" s="19">
        <f>Q90*P90</f>
        <v>6.6666666666666599</v>
      </c>
    </row>
    <row r="91" spans="2:18" s="19" customFormat="1" ht="52.35" customHeight="1" thickBot="1" x14ac:dyDescent="0.4">
      <c r="B91" s="470"/>
      <c r="C91" s="472"/>
      <c r="D91" s="474"/>
      <c r="E91" s="489"/>
      <c r="F91" s="495"/>
      <c r="G91" s="464"/>
      <c r="H91" s="1"/>
      <c r="I91" s="1"/>
      <c r="J91" s="105" t="s">
        <v>108</v>
      </c>
      <c r="K91" s="106">
        <v>20</v>
      </c>
      <c r="L91" s="45" t="s">
        <v>45</v>
      </c>
      <c r="M91" s="78" t="s">
        <v>322</v>
      </c>
      <c r="N91" s="53"/>
    </row>
    <row r="92" spans="2:18" s="19" customFormat="1" ht="46.7" customHeight="1" x14ac:dyDescent="0.35">
      <c r="B92" s="382" t="s">
        <v>106</v>
      </c>
      <c r="C92" s="441" t="s">
        <v>109</v>
      </c>
      <c r="D92" s="432">
        <v>0.33333333333333331</v>
      </c>
      <c r="E92" s="391" t="s">
        <v>112</v>
      </c>
      <c r="F92" s="502" t="str">
        <f>VLOOKUP(E92,J92:M94,4,FALSE)</f>
        <v>Evidence of achieving standard</v>
      </c>
      <c r="G92" s="478"/>
      <c r="H92" s="1"/>
      <c r="I92" s="1"/>
      <c r="J92" s="90" t="s">
        <v>42</v>
      </c>
      <c r="K92" s="91">
        <v>0</v>
      </c>
      <c r="L92" s="92" t="s">
        <v>42</v>
      </c>
      <c r="M92" s="81" t="s">
        <v>43</v>
      </c>
      <c r="N92" s="40"/>
      <c r="P92" s="19">
        <f>IFERROR(VLOOKUP(E92,J92:K94,2,FALSE),0)</f>
        <v>30</v>
      </c>
      <c r="Q92" s="41">
        <f>D92</f>
        <v>0.33333333333333331</v>
      </c>
      <c r="R92" s="19">
        <f>Q92*P92</f>
        <v>10</v>
      </c>
    </row>
    <row r="93" spans="2:18" s="19" customFormat="1" ht="75" x14ac:dyDescent="0.35">
      <c r="B93" s="383"/>
      <c r="C93" s="442"/>
      <c r="D93" s="443"/>
      <c r="E93" s="392"/>
      <c r="F93" s="504"/>
      <c r="G93" s="479"/>
      <c r="H93" s="1"/>
      <c r="I93" s="1"/>
      <c r="J93" s="107" t="s">
        <v>110</v>
      </c>
      <c r="K93" s="93">
        <v>20</v>
      </c>
      <c r="L93" s="94" t="s">
        <v>45</v>
      </c>
      <c r="M93" s="78" t="s">
        <v>111</v>
      </c>
      <c r="N93" s="53"/>
    </row>
    <row r="94" spans="2:18" s="19" customFormat="1" ht="75.75" thickBot="1" x14ac:dyDescent="0.4">
      <c r="B94" s="383"/>
      <c r="C94" s="442"/>
      <c r="D94" s="433"/>
      <c r="E94" s="393"/>
      <c r="F94" s="503"/>
      <c r="G94" s="480"/>
      <c r="H94" s="1"/>
      <c r="I94" s="1"/>
      <c r="J94" s="108" t="s">
        <v>112</v>
      </c>
      <c r="K94" s="109">
        <v>30</v>
      </c>
      <c r="L94" s="110" t="s">
        <v>45</v>
      </c>
      <c r="M94" s="111" t="s">
        <v>113</v>
      </c>
      <c r="N94" s="112"/>
    </row>
    <row r="95" spans="2:18" s="19" customFormat="1" ht="18.75" x14ac:dyDescent="0.35">
      <c r="B95" s="430" t="s">
        <v>114</v>
      </c>
      <c r="C95" s="428" t="s">
        <v>115</v>
      </c>
      <c r="D95" s="432">
        <v>0.33333333333333331</v>
      </c>
      <c r="E95" s="391" t="s">
        <v>91</v>
      </c>
      <c r="F95" s="502" t="str">
        <f>VLOOKUP(E95,J95:M96,4,FALSE)</f>
        <v xml:space="preserve">Description of data collected </v>
      </c>
      <c r="G95" s="478"/>
      <c r="H95" s="1"/>
      <c r="I95" s="1"/>
      <c r="J95" s="113" t="s">
        <v>116</v>
      </c>
      <c r="K95" s="62">
        <v>0</v>
      </c>
      <c r="L95" s="92" t="s">
        <v>42</v>
      </c>
      <c r="M95" s="81" t="s">
        <v>43</v>
      </c>
      <c r="N95" s="40"/>
      <c r="P95" s="19">
        <f>IFERROR(VLOOKUP(E95,J95:K96,2,FALSE),0)</f>
        <v>10</v>
      </c>
      <c r="Q95" s="41">
        <f>D95</f>
        <v>0.33333333333333331</v>
      </c>
      <c r="R95" s="19">
        <f>Q95*P95</f>
        <v>3.333333333333333</v>
      </c>
    </row>
    <row r="96" spans="2:18" s="19" customFormat="1" ht="75" customHeight="1" thickBot="1" x14ac:dyDescent="0.4">
      <c r="B96" s="431"/>
      <c r="C96" s="429"/>
      <c r="D96" s="433"/>
      <c r="E96" s="393"/>
      <c r="F96" s="503"/>
      <c r="G96" s="480"/>
      <c r="H96" s="1"/>
      <c r="I96" s="1"/>
      <c r="J96" s="114" t="s">
        <v>91</v>
      </c>
      <c r="K96" s="69">
        <v>10</v>
      </c>
      <c r="L96" s="70" t="s">
        <v>117</v>
      </c>
      <c r="M96" s="70" t="s">
        <v>274</v>
      </c>
      <c r="N96" s="54"/>
    </row>
    <row r="97" spans="2:14" s="19" customFormat="1" ht="18.75" x14ac:dyDescent="0.35">
      <c r="B97" s="23"/>
      <c r="C97" s="23"/>
      <c r="D97" s="23"/>
      <c r="E97" s="23"/>
      <c r="F97" s="25"/>
      <c r="G97" s="25"/>
      <c r="H97" s="1"/>
      <c r="I97" s="1"/>
      <c r="J97" s="23"/>
      <c r="K97" s="23"/>
      <c r="L97" s="23"/>
      <c r="M97" s="23"/>
      <c r="N97" s="23"/>
    </row>
    <row r="98" spans="2:14" s="19" customFormat="1" ht="18.75" x14ac:dyDescent="0.35">
      <c r="B98" s="23"/>
      <c r="C98" s="23"/>
      <c r="D98" s="23"/>
      <c r="E98" s="23"/>
      <c r="F98" s="25"/>
      <c r="G98" s="25"/>
      <c r="H98" s="1"/>
      <c r="I98" s="1"/>
      <c r="J98" s="23"/>
      <c r="K98" s="23"/>
      <c r="L98" s="23"/>
      <c r="M98" s="23"/>
      <c r="N98" s="23"/>
    </row>
    <row r="99" spans="2:14" s="19" customFormat="1" ht="18.75" hidden="1" x14ac:dyDescent="0.35">
      <c r="B99" s="23"/>
      <c r="C99" s="23"/>
      <c r="D99" s="23"/>
      <c r="E99" s="23"/>
      <c r="F99" s="25"/>
      <c r="G99" s="25"/>
      <c r="H99" s="1"/>
      <c r="I99" s="1"/>
      <c r="J99" s="23"/>
      <c r="K99" s="23"/>
      <c r="L99" s="23"/>
      <c r="M99" s="23"/>
      <c r="N99" s="23"/>
    </row>
    <row r="100" spans="2:14" s="19" customFormat="1" ht="18.75" hidden="1" x14ac:dyDescent="0.35">
      <c r="B100" s="23"/>
      <c r="C100" s="23"/>
      <c r="D100" s="23"/>
      <c r="E100" s="23"/>
      <c r="F100" s="25"/>
      <c r="G100" s="25"/>
      <c r="H100" s="1"/>
      <c r="I100" s="1"/>
      <c r="J100" s="23"/>
      <c r="K100" s="23"/>
      <c r="L100" s="23"/>
      <c r="M100" s="23"/>
      <c r="N100" s="23"/>
    </row>
    <row r="101" spans="2:14" s="19" customFormat="1" ht="18.75" hidden="1" x14ac:dyDescent="0.35">
      <c r="B101" s="23"/>
      <c r="C101" s="23"/>
      <c r="D101" s="23"/>
      <c r="E101" s="23"/>
      <c r="F101" s="25"/>
      <c r="G101" s="25"/>
      <c r="H101" s="1"/>
      <c r="I101" s="1"/>
      <c r="J101" s="23"/>
      <c r="K101" s="23"/>
      <c r="L101" s="23"/>
      <c r="M101" s="23"/>
      <c r="N101" s="23"/>
    </row>
    <row r="102" spans="2:14" s="19" customFormat="1" ht="18.75" hidden="1" x14ac:dyDescent="0.35">
      <c r="B102" s="23"/>
      <c r="C102" s="23"/>
      <c r="D102" s="23"/>
      <c r="E102" s="23"/>
      <c r="F102" s="25"/>
      <c r="G102" s="25"/>
      <c r="H102" s="1"/>
      <c r="I102" s="1"/>
      <c r="J102" s="23"/>
      <c r="K102" s="23"/>
      <c r="L102" s="23"/>
      <c r="M102" s="23"/>
      <c r="N102" s="23"/>
    </row>
    <row r="103" spans="2:14" s="19" customFormat="1" ht="18.75" hidden="1" x14ac:dyDescent="0.35">
      <c r="B103" s="23"/>
      <c r="C103" s="23"/>
      <c r="D103" s="23"/>
      <c r="E103" s="23"/>
      <c r="F103" s="25"/>
      <c r="G103" s="25"/>
      <c r="H103" s="1"/>
      <c r="I103" s="1"/>
      <c r="J103" s="23"/>
      <c r="K103" s="23"/>
      <c r="L103" s="23"/>
      <c r="M103" s="23"/>
      <c r="N103" s="23"/>
    </row>
    <row r="104" spans="2:14" s="19" customFormat="1" ht="18.75" hidden="1" x14ac:dyDescent="0.35">
      <c r="B104" s="23"/>
      <c r="C104" s="23"/>
      <c r="D104" s="23"/>
      <c r="E104" s="23"/>
      <c r="F104" s="25"/>
      <c r="G104" s="25"/>
      <c r="H104" s="1"/>
      <c r="I104" s="1"/>
      <c r="J104" s="23"/>
      <c r="K104" s="23"/>
      <c r="L104" s="23"/>
      <c r="M104" s="23"/>
      <c r="N104" s="23"/>
    </row>
    <row r="105" spans="2:14" s="19" customFormat="1" ht="18.75" hidden="1" x14ac:dyDescent="0.35">
      <c r="B105" s="23"/>
      <c r="C105" s="23"/>
      <c r="D105" s="23"/>
      <c r="E105" s="23"/>
      <c r="F105" s="25"/>
      <c r="G105" s="25"/>
      <c r="H105" s="1"/>
      <c r="I105" s="1"/>
      <c r="J105" s="23"/>
      <c r="K105" s="23"/>
      <c r="L105" s="23"/>
      <c r="M105" s="23"/>
      <c r="N105" s="23"/>
    </row>
    <row r="106" spans="2:14" s="19" customFormat="1" ht="18.75" hidden="1" x14ac:dyDescent="0.35">
      <c r="B106" s="23"/>
      <c r="C106" s="23"/>
      <c r="D106" s="23"/>
      <c r="E106" s="23"/>
      <c r="F106" s="25"/>
      <c r="G106" s="25"/>
      <c r="H106" s="1"/>
      <c r="I106" s="1"/>
      <c r="J106" s="23"/>
      <c r="K106" s="23"/>
      <c r="L106" s="23"/>
      <c r="M106" s="23"/>
      <c r="N106" s="23"/>
    </row>
    <row r="107" spans="2:14" s="19" customFormat="1" ht="18.75" hidden="1" x14ac:dyDescent="0.35">
      <c r="B107" s="23"/>
      <c r="C107" s="23"/>
      <c r="D107" s="23"/>
      <c r="E107" s="23"/>
      <c r="F107" s="25"/>
      <c r="G107" s="25"/>
      <c r="H107" s="1"/>
      <c r="I107" s="1"/>
      <c r="J107" s="23"/>
      <c r="K107" s="23"/>
      <c r="L107" s="23"/>
      <c r="M107" s="23"/>
      <c r="N107" s="23"/>
    </row>
    <row r="108" spans="2:14" s="19" customFormat="1" ht="18.75" hidden="1" x14ac:dyDescent="0.35">
      <c r="B108" s="23"/>
      <c r="C108" s="23"/>
      <c r="D108" s="23"/>
      <c r="E108" s="23"/>
      <c r="F108" s="25"/>
      <c r="G108" s="25"/>
      <c r="H108" s="1"/>
      <c r="I108" s="1"/>
      <c r="J108" s="23"/>
      <c r="K108" s="23"/>
      <c r="L108" s="23"/>
      <c r="M108" s="23"/>
      <c r="N108" s="23"/>
    </row>
    <row r="109" spans="2:14" s="19" customFormat="1" ht="18.75" hidden="1" x14ac:dyDescent="0.35">
      <c r="B109" s="23"/>
      <c r="C109" s="23"/>
      <c r="D109" s="23"/>
      <c r="E109" s="23"/>
      <c r="F109" s="25"/>
      <c r="G109" s="25"/>
      <c r="H109" s="1"/>
      <c r="I109" s="1"/>
      <c r="J109" s="23"/>
      <c r="K109" s="23"/>
      <c r="L109" s="23"/>
      <c r="M109" s="23"/>
      <c r="N109" s="23"/>
    </row>
    <row r="110" spans="2:14" s="19" customFormat="1" ht="18.75" hidden="1" x14ac:dyDescent="0.35">
      <c r="B110" s="23"/>
      <c r="C110" s="23"/>
      <c r="D110" s="23"/>
      <c r="E110" s="23"/>
      <c r="F110" s="25"/>
      <c r="G110" s="25"/>
      <c r="H110" s="1"/>
      <c r="I110" s="1"/>
      <c r="J110" s="23"/>
      <c r="K110" s="23"/>
      <c r="L110" s="23"/>
      <c r="M110" s="23"/>
      <c r="N110" s="23"/>
    </row>
    <row r="111" spans="2:14" s="19" customFormat="1" ht="18.75" hidden="1" x14ac:dyDescent="0.35">
      <c r="B111" s="23"/>
      <c r="C111" s="23"/>
      <c r="D111" s="23"/>
      <c r="E111" s="23"/>
      <c r="F111" s="25"/>
      <c r="G111" s="25"/>
      <c r="H111" s="1"/>
      <c r="I111" s="1"/>
      <c r="J111" s="23"/>
      <c r="K111" s="23"/>
      <c r="L111" s="23"/>
      <c r="M111" s="23"/>
      <c r="N111" s="23"/>
    </row>
    <row r="112" spans="2:14" s="19" customFormat="1" ht="18.75" hidden="1" x14ac:dyDescent="0.35">
      <c r="B112" s="23"/>
      <c r="C112" s="23"/>
      <c r="D112" s="23"/>
      <c r="E112" s="23"/>
      <c r="F112" s="25"/>
      <c r="G112" s="25"/>
      <c r="H112" s="1"/>
      <c r="I112" s="1"/>
      <c r="J112" s="23"/>
      <c r="K112" s="23"/>
      <c r="L112" s="23"/>
      <c r="M112" s="23"/>
      <c r="N112" s="23"/>
    </row>
    <row r="113" spans="2:14" s="19" customFormat="1" ht="18.75" hidden="1" x14ac:dyDescent="0.35">
      <c r="B113" s="23"/>
      <c r="C113" s="23"/>
      <c r="D113" s="23"/>
      <c r="E113" s="23"/>
      <c r="F113" s="25"/>
      <c r="G113" s="25"/>
      <c r="H113" s="1"/>
      <c r="I113" s="1"/>
      <c r="J113" s="23"/>
      <c r="K113" s="23"/>
      <c r="L113" s="23"/>
      <c r="M113" s="23"/>
      <c r="N113" s="23"/>
    </row>
    <row r="114" spans="2:14" s="19" customFormat="1" ht="18.75" hidden="1" x14ac:dyDescent="0.35">
      <c r="B114" s="23"/>
      <c r="C114" s="23"/>
      <c r="D114" s="23"/>
      <c r="E114" s="23"/>
      <c r="F114" s="25"/>
      <c r="G114" s="25"/>
      <c r="H114" s="1"/>
      <c r="I114" s="1"/>
      <c r="J114" s="23"/>
      <c r="K114" s="23"/>
      <c r="L114" s="23"/>
      <c r="M114" s="23"/>
      <c r="N114" s="23"/>
    </row>
    <row r="115" spans="2:14" s="19" customFormat="1" ht="18.75" hidden="1" x14ac:dyDescent="0.35">
      <c r="B115" s="23"/>
      <c r="C115" s="23"/>
      <c r="D115" s="23"/>
      <c r="E115" s="23"/>
      <c r="F115" s="25"/>
      <c r="G115" s="25"/>
      <c r="H115" s="1"/>
      <c r="I115" s="1"/>
      <c r="J115" s="23"/>
      <c r="K115" s="23"/>
      <c r="L115" s="23"/>
      <c r="M115" s="23"/>
      <c r="N115" s="23"/>
    </row>
    <row r="116" spans="2:14" s="19" customFormat="1" ht="18.75" hidden="1" x14ac:dyDescent="0.35">
      <c r="B116" s="23"/>
      <c r="C116" s="23"/>
      <c r="D116" s="23"/>
      <c r="E116" s="23"/>
      <c r="F116" s="25"/>
      <c r="G116" s="25"/>
      <c r="H116" s="1"/>
      <c r="I116" s="1"/>
      <c r="J116" s="23"/>
      <c r="K116" s="23"/>
      <c r="L116" s="23"/>
      <c r="M116" s="23"/>
      <c r="N116" s="23"/>
    </row>
    <row r="117" spans="2:14" s="19" customFormat="1" ht="18.75" hidden="1" x14ac:dyDescent="0.35">
      <c r="B117" s="23"/>
      <c r="C117" s="23"/>
      <c r="D117" s="23"/>
      <c r="E117" s="23"/>
      <c r="F117" s="25"/>
      <c r="G117" s="25"/>
      <c r="H117" s="1"/>
      <c r="I117" s="1"/>
      <c r="J117" s="23"/>
      <c r="K117" s="23"/>
      <c r="L117" s="23"/>
      <c r="M117" s="23"/>
      <c r="N117" s="23"/>
    </row>
    <row r="118" spans="2:14" s="19" customFormat="1" ht="18.75" hidden="1" x14ac:dyDescent="0.35">
      <c r="B118" s="23"/>
      <c r="C118" s="23"/>
      <c r="D118" s="23"/>
      <c r="E118" s="23"/>
      <c r="F118" s="25"/>
      <c r="G118" s="25"/>
      <c r="H118" s="1"/>
      <c r="I118" s="1"/>
      <c r="J118" s="23"/>
      <c r="K118" s="23"/>
      <c r="L118" s="23"/>
      <c r="M118" s="23"/>
      <c r="N118" s="23"/>
    </row>
    <row r="119" spans="2:14" s="19" customFormat="1" ht="18.75" hidden="1" x14ac:dyDescent="0.35">
      <c r="B119" s="23"/>
      <c r="C119" s="23"/>
      <c r="D119" s="23"/>
      <c r="E119" s="23"/>
      <c r="F119" s="25"/>
      <c r="G119" s="25"/>
      <c r="H119" s="1"/>
      <c r="I119" s="1"/>
      <c r="J119" s="23"/>
      <c r="K119" s="23"/>
      <c r="L119" s="23"/>
      <c r="M119" s="23"/>
      <c r="N119" s="23"/>
    </row>
    <row r="120" spans="2:14" s="19" customFormat="1" ht="18.75" hidden="1" x14ac:dyDescent="0.35">
      <c r="B120" s="23"/>
      <c r="C120" s="23"/>
      <c r="D120" s="23"/>
      <c r="E120" s="23"/>
      <c r="F120" s="25"/>
      <c r="G120" s="25"/>
      <c r="H120" s="1"/>
      <c r="I120" s="1"/>
      <c r="J120" s="23"/>
      <c r="K120" s="23"/>
      <c r="L120" s="23"/>
      <c r="M120" s="23"/>
      <c r="N120" s="23"/>
    </row>
    <row r="121" spans="2:14" s="19" customFormat="1" ht="18.75" hidden="1" x14ac:dyDescent="0.35">
      <c r="B121" s="23"/>
      <c r="C121" s="23"/>
      <c r="D121" s="23"/>
      <c r="E121" s="23"/>
      <c r="F121" s="25"/>
      <c r="G121" s="25"/>
      <c r="H121" s="1"/>
      <c r="I121" s="1"/>
      <c r="J121" s="23"/>
      <c r="K121" s="23"/>
      <c r="L121" s="23"/>
      <c r="M121" s="23"/>
      <c r="N121" s="23"/>
    </row>
    <row r="122" spans="2:14" s="19" customFormat="1" ht="18.75" hidden="1" x14ac:dyDescent="0.35">
      <c r="B122" s="23"/>
      <c r="C122" s="23"/>
      <c r="D122" s="23"/>
      <c r="E122" s="23"/>
      <c r="F122" s="25"/>
      <c r="G122" s="25"/>
      <c r="H122" s="1"/>
      <c r="I122" s="1"/>
      <c r="J122" s="23"/>
      <c r="K122" s="23"/>
      <c r="L122" s="23"/>
      <c r="M122" s="23"/>
      <c r="N122" s="23"/>
    </row>
    <row r="123" spans="2:14" s="19" customFormat="1" ht="18.75" hidden="1" x14ac:dyDescent="0.35">
      <c r="B123" s="23"/>
      <c r="C123" s="23"/>
      <c r="D123" s="23"/>
      <c r="E123" s="23"/>
      <c r="F123" s="25"/>
      <c r="G123" s="25"/>
      <c r="H123" s="1"/>
      <c r="I123" s="1"/>
      <c r="J123" s="23"/>
      <c r="K123" s="23"/>
      <c r="L123" s="23"/>
      <c r="M123" s="23"/>
      <c r="N123" s="23"/>
    </row>
    <row r="124" spans="2:14" s="19" customFormat="1" ht="18.75" hidden="1" x14ac:dyDescent="0.35">
      <c r="B124" s="23"/>
      <c r="C124" s="23"/>
      <c r="D124" s="23"/>
      <c r="E124" s="23"/>
      <c r="F124" s="25"/>
      <c r="G124" s="25"/>
      <c r="H124" s="1"/>
      <c r="I124" s="1"/>
      <c r="J124" s="23"/>
      <c r="K124" s="22"/>
      <c r="L124" s="23"/>
      <c r="M124" s="23"/>
      <c r="N124" s="23"/>
    </row>
    <row r="125" spans="2:14" s="19" customFormat="1" ht="18.75" hidden="1" x14ac:dyDescent="0.35">
      <c r="B125" s="23"/>
      <c r="C125" s="23"/>
      <c r="D125" s="23"/>
      <c r="E125" s="23"/>
      <c r="F125" s="25"/>
      <c r="G125" s="25"/>
      <c r="H125" s="1"/>
      <c r="I125" s="1"/>
      <c r="J125" s="23"/>
      <c r="K125" s="22"/>
      <c r="L125" s="23"/>
      <c r="M125" s="23"/>
      <c r="N125" s="23"/>
    </row>
    <row r="126" spans="2:14" s="19" customFormat="1" ht="18.75" hidden="1" x14ac:dyDescent="0.35">
      <c r="B126" s="23"/>
      <c r="C126" s="23"/>
      <c r="D126" s="23"/>
      <c r="E126" s="23"/>
      <c r="F126" s="25"/>
      <c r="G126" s="25"/>
      <c r="H126" s="1"/>
      <c r="I126" s="1"/>
      <c r="J126" s="23"/>
      <c r="K126" s="22"/>
      <c r="L126" s="23"/>
      <c r="M126" s="23"/>
      <c r="N126" s="23"/>
    </row>
    <row r="127" spans="2:14" s="19" customFormat="1" ht="18.75" hidden="1" x14ac:dyDescent="0.35">
      <c r="B127" s="23"/>
      <c r="C127" s="23"/>
      <c r="D127" s="23"/>
      <c r="E127" s="23"/>
      <c r="F127" s="25"/>
      <c r="G127" s="25"/>
      <c r="H127" s="1"/>
      <c r="I127" s="1"/>
      <c r="J127" s="23"/>
      <c r="K127" s="22"/>
      <c r="L127" s="23"/>
      <c r="M127" s="23"/>
      <c r="N127" s="23"/>
    </row>
    <row r="128" spans="2:14" s="19" customFormat="1" ht="18.75" hidden="1" x14ac:dyDescent="0.35">
      <c r="B128" s="23"/>
      <c r="C128" s="23"/>
      <c r="D128" s="23"/>
      <c r="E128" s="23"/>
      <c r="F128" s="25"/>
      <c r="G128" s="25"/>
      <c r="H128" s="1"/>
      <c r="I128" s="1"/>
      <c r="J128" s="23"/>
      <c r="K128" s="22"/>
      <c r="L128" s="23"/>
      <c r="M128" s="23"/>
      <c r="N128" s="23"/>
    </row>
    <row r="129" spans="1:17" s="19" customFormat="1" ht="18.75" hidden="1" x14ac:dyDescent="0.35">
      <c r="B129" s="23"/>
      <c r="C129" s="23"/>
      <c r="D129" s="23"/>
      <c r="E129" s="23"/>
      <c r="F129" s="25"/>
      <c r="G129" s="25"/>
      <c r="H129" s="1"/>
      <c r="I129" s="1"/>
      <c r="J129" s="23"/>
      <c r="K129" s="22"/>
      <c r="L129" s="23"/>
      <c r="M129" s="23"/>
      <c r="N129" s="23"/>
    </row>
    <row r="130" spans="1:17" s="19" customFormat="1" ht="18.75" hidden="1" x14ac:dyDescent="0.35">
      <c r="B130" s="23"/>
      <c r="C130" s="23"/>
      <c r="D130" s="23"/>
      <c r="E130" s="23"/>
      <c r="F130" s="25"/>
      <c r="G130" s="25"/>
      <c r="H130" s="1"/>
      <c r="I130" s="1"/>
      <c r="J130" s="23"/>
      <c r="K130" s="22"/>
      <c r="L130" s="23"/>
      <c r="M130" s="23"/>
      <c r="N130" s="23"/>
    </row>
    <row r="131" spans="1:17" s="19" customFormat="1" ht="18.75" hidden="1" x14ac:dyDescent="0.35">
      <c r="B131" s="23"/>
      <c r="C131" s="23"/>
      <c r="D131" s="23"/>
      <c r="E131" s="23"/>
      <c r="F131" s="25"/>
      <c r="G131" s="25"/>
      <c r="H131" s="1"/>
      <c r="I131" s="1"/>
      <c r="J131" s="23"/>
      <c r="K131" s="22"/>
      <c r="L131" s="23"/>
      <c r="M131" s="23"/>
      <c r="N131" s="23"/>
    </row>
    <row r="132" spans="1:17" s="19" customFormat="1" ht="18.75" hidden="1" x14ac:dyDescent="0.35">
      <c r="B132" s="23"/>
      <c r="C132" s="23"/>
      <c r="D132" s="23"/>
      <c r="E132" s="23"/>
      <c r="F132" s="25"/>
      <c r="G132" s="25"/>
      <c r="H132" s="1"/>
      <c r="I132" s="1"/>
      <c r="J132" s="23"/>
      <c r="K132" s="22"/>
      <c r="L132" s="23"/>
      <c r="M132" s="23"/>
      <c r="N132" s="23"/>
    </row>
    <row r="133" spans="1:17" s="19" customFormat="1" ht="18.75" hidden="1" x14ac:dyDescent="0.35">
      <c r="B133" s="23"/>
      <c r="C133" s="23"/>
      <c r="D133" s="23"/>
      <c r="E133" s="23"/>
      <c r="F133" s="25"/>
      <c r="G133" s="25"/>
      <c r="H133" s="1"/>
      <c r="I133" s="1"/>
      <c r="J133" s="23"/>
      <c r="K133" s="22"/>
      <c r="L133" s="23"/>
      <c r="M133" s="23"/>
      <c r="N133" s="23"/>
    </row>
    <row r="134" spans="1:17" s="19" customFormat="1" ht="18.75" hidden="1" x14ac:dyDescent="0.35">
      <c r="B134" s="23"/>
      <c r="C134" s="23"/>
      <c r="D134" s="23"/>
      <c r="E134" s="23"/>
      <c r="F134" s="25"/>
      <c r="G134" s="25"/>
      <c r="H134" s="1"/>
      <c r="I134" s="1"/>
      <c r="J134" s="23"/>
      <c r="K134" s="22"/>
      <c r="L134" s="23"/>
      <c r="M134" s="23"/>
      <c r="N134" s="23"/>
    </row>
    <row r="135" spans="1:17" s="19" customFormat="1" ht="18.75" hidden="1" x14ac:dyDescent="0.35">
      <c r="B135" s="23"/>
      <c r="C135" s="23"/>
      <c r="D135" s="23"/>
      <c r="E135" s="23"/>
      <c r="F135" s="25"/>
      <c r="G135" s="25"/>
      <c r="H135" s="1"/>
      <c r="I135" s="1"/>
      <c r="J135" s="23"/>
      <c r="K135" s="22"/>
      <c r="L135" s="23"/>
      <c r="M135" s="23"/>
      <c r="N135" s="23"/>
    </row>
    <row r="136" spans="1:17" s="19" customFormat="1" ht="18.75" hidden="1" x14ac:dyDescent="0.35">
      <c r="B136" s="23"/>
      <c r="C136" s="23"/>
      <c r="D136" s="23"/>
      <c r="E136" s="23"/>
      <c r="F136" s="25"/>
      <c r="G136" s="25"/>
      <c r="H136" s="1"/>
      <c r="I136" s="1"/>
      <c r="J136" s="23"/>
      <c r="K136" s="22"/>
      <c r="L136" s="23"/>
      <c r="M136" s="23"/>
      <c r="N136" s="23"/>
    </row>
    <row r="137" spans="1:17" s="19" customFormat="1" ht="18.75" hidden="1" x14ac:dyDescent="0.35">
      <c r="B137" s="23"/>
      <c r="C137" s="23"/>
      <c r="D137" s="23"/>
      <c r="E137" s="23"/>
      <c r="F137" s="25"/>
      <c r="G137" s="25"/>
      <c r="H137" s="1"/>
      <c r="I137" s="1"/>
      <c r="J137" s="23"/>
      <c r="K137" s="22"/>
      <c r="L137" s="23"/>
      <c r="M137" s="23"/>
      <c r="N137" s="23"/>
    </row>
    <row r="138" spans="1:17" s="19" customFormat="1" ht="18.75" hidden="1" x14ac:dyDescent="0.35">
      <c r="B138" s="23"/>
      <c r="C138" s="23"/>
      <c r="D138" s="23"/>
      <c r="E138" s="23"/>
      <c r="F138" s="25"/>
      <c r="G138" s="25"/>
      <c r="H138" s="1"/>
      <c r="I138" s="1"/>
      <c r="J138" s="23"/>
      <c r="K138" s="22"/>
      <c r="L138" s="23"/>
      <c r="M138" s="23"/>
      <c r="N138" s="23"/>
    </row>
    <row r="139" spans="1:17" s="19" customFormat="1" ht="18.75" hidden="1" x14ac:dyDescent="0.35">
      <c r="B139" s="23"/>
      <c r="C139" s="23"/>
      <c r="D139" s="23"/>
      <c r="E139" s="23"/>
      <c r="F139" s="25"/>
      <c r="G139" s="25"/>
      <c r="H139" s="1"/>
      <c r="I139" s="1"/>
      <c r="J139" s="23"/>
      <c r="K139" s="22"/>
      <c r="L139" s="23"/>
      <c r="M139" s="23"/>
      <c r="N139" s="23"/>
    </row>
    <row r="140" spans="1:17" s="19" customFormat="1" ht="18.75" hidden="1" x14ac:dyDescent="0.35">
      <c r="B140" s="23"/>
      <c r="C140" s="23"/>
      <c r="D140" s="23"/>
      <c r="E140" s="23"/>
      <c r="F140" s="25"/>
      <c r="G140" s="25"/>
      <c r="H140" s="1"/>
      <c r="I140" s="1"/>
      <c r="J140" s="23"/>
      <c r="K140" s="22"/>
      <c r="L140" s="23"/>
      <c r="M140" s="23"/>
      <c r="N140" s="23"/>
    </row>
    <row r="141" spans="1:17" ht="18.75" hidden="1" x14ac:dyDescent="0.35">
      <c r="A141" s="19"/>
      <c r="B141" s="23"/>
      <c r="C141" s="23"/>
      <c r="D141" s="23"/>
      <c r="E141" s="23"/>
      <c r="J141" s="23"/>
      <c r="K141" s="22"/>
      <c r="L141" s="23"/>
      <c r="M141" s="23"/>
      <c r="N141" s="23"/>
      <c r="O141" s="19"/>
      <c r="P141" s="19"/>
      <c r="Q141" s="19"/>
    </row>
    <row r="142" spans="1:17" ht="18.75" hidden="1" x14ac:dyDescent="0.35">
      <c r="A142" s="19"/>
      <c r="B142" s="23"/>
      <c r="C142" s="23"/>
      <c r="D142" s="23"/>
      <c r="E142" s="23"/>
      <c r="J142" s="23"/>
      <c r="K142" s="22"/>
      <c r="L142" s="23"/>
      <c r="M142" s="23"/>
      <c r="N142" s="23"/>
      <c r="O142" s="19"/>
      <c r="P142" s="19"/>
      <c r="Q142" s="19"/>
    </row>
    <row r="143" spans="1:17" ht="18.75" hidden="1" x14ac:dyDescent="0.35">
      <c r="A143" s="19"/>
      <c r="B143" s="23"/>
      <c r="C143" s="23"/>
      <c r="D143" s="23"/>
      <c r="E143" s="23"/>
      <c r="J143" s="23"/>
      <c r="K143" s="22"/>
      <c r="L143" s="23"/>
      <c r="M143" s="23"/>
      <c r="N143" s="23"/>
      <c r="O143" s="19"/>
      <c r="P143" s="19"/>
      <c r="Q143" s="19"/>
    </row>
    <row r="144" spans="1:17" ht="18.75" hidden="1" x14ac:dyDescent="0.35">
      <c r="A144" s="19"/>
      <c r="B144" s="23"/>
      <c r="C144" s="23"/>
      <c r="D144" s="23"/>
      <c r="E144" s="23"/>
      <c r="J144" s="23"/>
      <c r="K144" s="22"/>
      <c r="L144" s="23"/>
      <c r="M144" s="23"/>
      <c r="N144" s="23"/>
      <c r="O144" s="19"/>
      <c r="P144" s="19"/>
      <c r="Q144" s="19"/>
    </row>
    <row r="145" spans="1:17" ht="18.75" hidden="1" x14ac:dyDescent="0.35">
      <c r="A145" s="19"/>
      <c r="B145" s="23"/>
      <c r="C145" s="23"/>
      <c r="D145" s="23"/>
      <c r="E145" s="23"/>
      <c r="J145" s="23"/>
      <c r="K145" s="22"/>
      <c r="L145" s="23"/>
      <c r="M145" s="23"/>
      <c r="N145" s="23"/>
      <c r="O145" s="19"/>
      <c r="P145" s="19"/>
      <c r="Q145" s="19"/>
    </row>
    <row r="146" spans="1:17" ht="18.75" hidden="1" x14ac:dyDescent="0.35">
      <c r="A146" s="19"/>
      <c r="B146" s="23"/>
      <c r="C146" s="23"/>
      <c r="D146" s="23"/>
      <c r="E146" s="23"/>
      <c r="J146" s="23"/>
      <c r="K146" s="22"/>
      <c r="L146" s="23"/>
      <c r="M146" s="23"/>
      <c r="N146" s="23"/>
      <c r="O146" s="19"/>
      <c r="P146" s="19"/>
      <c r="Q146" s="19"/>
    </row>
    <row r="147" spans="1:17" ht="18.75" hidden="1" x14ac:dyDescent="0.35">
      <c r="A147" s="19"/>
      <c r="B147" s="23"/>
      <c r="C147" s="23"/>
      <c r="D147" s="23"/>
      <c r="E147" s="23"/>
      <c r="J147" s="23"/>
      <c r="K147" s="22"/>
      <c r="L147" s="23"/>
      <c r="M147" s="23"/>
      <c r="N147" s="23"/>
      <c r="O147" s="19"/>
      <c r="P147" s="19"/>
      <c r="Q147" s="19"/>
    </row>
    <row r="148" spans="1:17" ht="18.75" hidden="1" x14ac:dyDescent="0.35">
      <c r="A148" s="19"/>
      <c r="B148" s="23"/>
      <c r="C148" s="23"/>
      <c r="D148" s="23"/>
      <c r="E148" s="23"/>
      <c r="J148" s="23"/>
      <c r="K148" s="22"/>
      <c r="L148" s="23"/>
      <c r="M148" s="23"/>
      <c r="N148" s="23"/>
      <c r="O148" s="19"/>
      <c r="P148" s="19"/>
      <c r="Q148" s="19"/>
    </row>
    <row r="149" spans="1:17" ht="18.75" hidden="1" x14ac:dyDescent="0.35">
      <c r="A149" s="19"/>
      <c r="B149" s="23"/>
      <c r="C149" s="23"/>
      <c r="D149" s="23"/>
      <c r="E149" s="23"/>
      <c r="J149" s="23"/>
      <c r="K149" s="22"/>
      <c r="L149" s="23"/>
      <c r="M149" s="23"/>
      <c r="N149" s="23"/>
      <c r="O149" s="19"/>
      <c r="P149" s="19"/>
      <c r="Q149" s="19"/>
    </row>
    <row r="150" spans="1:17" ht="18.75" hidden="1" x14ac:dyDescent="0.35">
      <c r="A150" s="19"/>
      <c r="B150" s="23"/>
      <c r="C150" s="23"/>
      <c r="D150" s="23"/>
      <c r="E150" s="23"/>
      <c r="J150" s="23"/>
      <c r="K150" s="22"/>
      <c r="L150" s="23"/>
      <c r="M150" s="23"/>
      <c r="N150" s="23"/>
      <c r="O150" s="19"/>
      <c r="P150" s="19"/>
      <c r="Q150" s="19"/>
    </row>
    <row r="151" spans="1:17" ht="18.75" hidden="1" x14ac:dyDescent="0.35">
      <c r="A151" s="19"/>
      <c r="B151" s="23"/>
      <c r="C151" s="23"/>
      <c r="D151" s="23"/>
      <c r="E151" s="23"/>
      <c r="J151" s="23"/>
      <c r="K151" s="22"/>
      <c r="L151" s="23"/>
      <c r="M151" s="23"/>
      <c r="N151" s="23"/>
      <c r="O151" s="19"/>
      <c r="P151" s="19"/>
      <c r="Q151" s="19"/>
    </row>
    <row r="152" spans="1:17" ht="18.75" hidden="1" x14ac:dyDescent="0.35">
      <c r="A152" s="19"/>
      <c r="B152" s="23"/>
      <c r="C152" s="23"/>
      <c r="D152" s="23"/>
      <c r="E152" s="23"/>
      <c r="J152" s="23"/>
      <c r="K152" s="22"/>
      <c r="L152" s="23"/>
      <c r="M152" s="23"/>
      <c r="N152" s="23"/>
      <c r="O152" s="19"/>
      <c r="P152" s="19"/>
      <c r="Q152" s="19"/>
    </row>
    <row r="153" spans="1:17" ht="18.75" hidden="1" x14ac:dyDescent="0.35">
      <c r="A153" s="19"/>
      <c r="B153" s="23"/>
      <c r="C153" s="23"/>
      <c r="D153" s="23"/>
      <c r="E153" s="23"/>
      <c r="J153" s="23"/>
      <c r="K153" s="22"/>
      <c r="L153" s="23"/>
      <c r="M153" s="23"/>
      <c r="N153" s="23"/>
      <c r="O153" s="19"/>
      <c r="P153" s="19"/>
      <c r="Q153" s="19"/>
    </row>
    <row r="154" spans="1:17" ht="18.75" hidden="1" x14ac:dyDescent="0.35">
      <c r="A154" s="19"/>
      <c r="B154" s="23"/>
      <c r="C154" s="23"/>
      <c r="D154" s="23"/>
      <c r="E154" s="23"/>
      <c r="J154" s="23"/>
      <c r="K154" s="22"/>
      <c r="L154" s="23"/>
      <c r="M154" s="23"/>
      <c r="N154" s="23"/>
      <c r="O154" s="19"/>
      <c r="P154" s="19"/>
      <c r="Q154" s="19"/>
    </row>
    <row r="155" spans="1:17" ht="18.75" hidden="1" x14ac:dyDescent="0.35">
      <c r="A155" s="19"/>
      <c r="B155" s="23"/>
      <c r="C155" s="23"/>
      <c r="D155" s="23"/>
      <c r="E155" s="23"/>
      <c r="J155" s="23"/>
      <c r="K155" s="22"/>
      <c r="L155" s="23"/>
      <c r="M155" s="23"/>
      <c r="N155" s="23"/>
      <c r="O155" s="19"/>
      <c r="P155" s="19"/>
      <c r="Q155" s="19"/>
    </row>
    <row r="156" spans="1:17" ht="18.75" hidden="1" x14ac:dyDescent="0.35">
      <c r="A156" s="19"/>
      <c r="B156" s="23"/>
      <c r="C156" s="23"/>
      <c r="D156" s="23"/>
      <c r="E156" s="23"/>
      <c r="J156" s="23"/>
      <c r="K156" s="22"/>
      <c r="L156" s="23"/>
      <c r="M156" s="23"/>
      <c r="N156" s="23"/>
      <c r="O156" s="19"/>
      <c r="P156" s="19"/>
      <c r="Q156" s="19"/>
    </row>
    <row r="157" spans="1:17" ht="18.75" hidden="1" x14ac:dyDescent="0.35">
      <c r="A157" s="19"/>
      <c r="B157" s="23"/>
      <c r="C157" s="23"/>
      <c r="D157" s="23"/>
      <c r="E157" s="23"/>
      <c r="J157" s="23"/>
      <c r="K157" s="22"/>
      <c r="L157" s="23"/>
      <c r="M157" s="23"/>
      <c r="N157" s="23"/>
      <c r="O157" s="19"/>
      <c r="P157" s="19"/>
      <c r="Q157" s="19"/>
    </row>
    <row r="158" spans="1:17" ht="18.75" hidden="1" x14ac:dyDescent="0.35">
      <c r="A158" s="19"/>
      <c r="B158" s="23"/>
      <c r="C158" s="23"/>
      <c r="D158" s="23"/>
      <c r="E158" s="23"/>
      <c r="J158" s="23"/>
      <c r="K158" s="22"/>
      <c r="L158" s="23"/>
      <c r="M158" s="23"/>
      <c r="N158" s="23"/>
      <c r="O158" s="19"/>
      <c r="P158" s="19"/>
      <c r="Q158" s="19"/>
    </row>
    <row r="159" spans="1:17" ht="18.75" hidden="1" x14ac:dyDescent="0.35">
      <c r="A159" s="19"/>
      <c r="B159" s="23"/>
      <c r="C159" s="23"/>
      <c r="D159" s="23"/>
      <c r="E159" s="23"/>
      <c r="J159" s="23"/>
      <c r="K159" s="22"/>
      <c r="L159" s="23"/>
      <c r="M159" s="23"/>
      <c r="N159" s="23"/>
      <c r="O159" s="19"/>
      <c r="P159" s="19"/>
      <c r="Q159" s="19"/>
    </row>
    <row r="160" spans="1:17" ht="18.75" hidden="1" x14ac:dyDescent="0.35">
      <c r="A160" s="19"/>
      <c r="B160" s="23"/>
      <c r="C160" s="23"/>
      <c r="D160" s="23"/>
      <c r="E160" s="23"/>
      <c r="J160" s="23"/>
      <c r="K160" s="22"/>
      <c r="L160" s="23"/>
      <c r="M160" s="23"/>
      <c r="N160" s="23"/>
      <c r="O160" s="19"/>
      <c r="P160" s="19"/>
      <c r="Q160" s="19"/>
    </row>
    <row r="161" spans="1:17" ht="18.75" hidden="1" x14ac:dyDescent="0.35">
      <c r="A161" s="19"/>
      <c r="B161" s="23"/>
      <c r="C161" s="23"/>
      <c r="D161" s="23"/>
      <c r="E161" s="23"/>
      <c r="J161" s="23"/>
      <c r="K161" s="22"/>
      <c r="L161" s="23"/>
      <c r="M161" s="23"/>
      <c r="N161" s="23"/>
      <c r="O161" s="19"/>
      <c r="P161" s="19"/>
      <c r="Q161" s="19"/>
    </row>
    <row r="162" spans="1:17" ht="18.75" hidden="1" x14ac:dyDescent="0.35">
      <c r="A162" s="19"/>
      <c r="B162" s="23"/>
      <c r="C162" s="23"/>
      <c r="D162" s="23"/>
      <c r="E162" s="23"/>
      <c r="J162" s="23"/>
      <c r="K162" s="22"/>
      <c r="L162" s="23"/>
      <c r="M162" s="23"/>
      <c r="N162" s="23"/>
      <c r="O162" s="19"/>
      <c r="P162" s="19"/>
      <c r="Q162" s="19"/>
    </row>
    <row r="163" spans="1:17" ht="18.75" hidden="1" x14ac:dyDescent="0.35">
      <c r="A163" s="19"/>
      <c r="B163" s="23"/>
      <c r="C163" s="23"/>
      <c r="D163" s="23"/>
      <c r="E163" s="23"/>
      <c r="J163" s="23"/>
      <c r="K163" s="22"/>
      <c r="L163" s="23"/>
      <c r="M163" s="23"/>
      <c r="N163" s="23"/>
      <c r="O163" s="19"/>
      <c r="P163" s="19"/>
      <c r="Q163" s="19"/>
    </row>
    <row r="164" spans="1:17" ht="18.75" hidden="1" x14ac:dyDescent="0.35">
      <c r="A164" s="19"/>
      <c r="B164" s="23"/>
      <c r="C164" s="23"/>
      <c r="D164" s="23"/>
      <c r="E164" s="23"/>
      <c r="J164" s="23"/>
      <c r="K164" s="22"/>
      <c r="L164" s="23"/>
      <c r="M164" s="23"/>
      <c r="N164" s="23"/>
      <c r="O164" s="19"/>
      <c r="P164" s="19"/>
      <c r="Q164" s="19"/>
    </row>
    <row r="165" spans="1:17" ht="18.75" hidden="1" x14ac:dyDescent="0.35">
      <c r="A165" s="19"/>
      <c r="B165" s="23"/>
      <c r="C165" s="23"/>
      <c r="D165" s="23"/>
      <c r="E165" s="23"/>
      <c r="J165" s="23"/>
      <c r="K165" s="22"/>
      <c r="L165" s="23"/>
      <c r="M165" s="23"/>
      <c r="N165" s="23"/>
      <c r="O165" s="19"/>
      <c r="P165" s="19"/>
      <c r="Q165" s="19"/>
    </row>
    <row r="166" spans="1:17" ht="18.75" hidden="1" x14ac:dyDescent="0.35">
      <c r="A166" s="19"/>
      <c r="B166" s="23"/>
      <c r="C166" s="23"/>
      <c r="D166" s="23"/>
      <c r="E166" s="23"/>
      <c r="J166" s="23"/>
      <c r="K166" s="22"/>
      <c r="L166" s="23"/>
      <c r="M166" s="23"/>
      <c r="N166" s="23"/>
      <c r="O166" s="19"/>
      <c r="P166" s="19"/>
      <c r="Q166" s="19"/>
    </row>
    <row r="167" spans="1:17" ht="18.75" hidden="1" x14ac:dyDescent="0.35">
      <c r="A167" s="19"/>
      <c r="B167" s="23"/>
      <c r="C167" s="23"/>
      <c r="D167" s="23"/>
      <c r="E167" s="23"/>
      <c r="J167" s="23"/>
      <c r="K167" s="22"/>
      <c r="L167" s="23"/>
      <c r="M167" s="23"/>
      <c r="N167" s="23"/>
      <c r="O167" s="19"/>
      <c r="P167" s="19"/>
      <c r="Q167" s="19"/>
    </row>
    <row r="168" spans="1:17" ht="18.75" hidden="1" x14ac:dyDescent="0.35">
      <c r="A168" s="19"/>
      <c r="B168" s="23"/>
      <c r="C168" s="23"/>
      <c r="D168" s="23"/>
      <c r="E168" s="23"/>
      <c r="J168" s="23"/>
      <c r="K168" s="22"/>
      <c r="L168" s="23"/>
      <c r="M168" s="23"/>
      <c r="N168" s="23"/>
      <c r="O168" s="19"/>
      <c r="P168" s="19"/>
      <c r="Q168" s="19"/>
    </row>
    <row r="169" spans="1:17" ht="18.75" hidden="1" x14ac:dyDescent="0.35">
      <c r="A169" s="19"/>
      <c r="B169" s="23"/>
      <c r="C169" s="23"/>
      <c r="D169" s="23"/>
      <c r="E169" s="23"/>
      <c r="J169" s="23"/>
      <c r="K169" s="22"/>
      <c r="L169" s="23"/>
      <c r="M169" s="23"/>
      <c r="N169" s="23"/>
      <c r="O169" s="19"/>
      <c r="P169" s="19"/>
      <c r="Q169" s="19"/>
    </row>
    <row r="170" spans="1:17" ht="18.75" hidden="1" x14ac:dyDescent="0.35">
      <c r="A170" s="19"/>
      <c r="B170" s="23"/>
      <c r="C170" s="23"/>
      <c r="D170" s="23"/>
      <c r="E170" s="23"/>
      <c r="J170" s="23"/>
      <c r="K170" s="22"/>
      <c r="L170" s="23"/>
      <c r="M170" s="23"/>
      <c r="N170" s="23"/>
      <c r="O170" s="19"/>
      <c r="P170" s="19"/>
      <c r="Q170" s="19"/>
    </row>
    <row r="171" spans="1:17" ht="18.75" hidden="1" x14ac:dyDescent="0.35">
      <c r="A171" s="19"/>
      <c r="B171" s="23"/>
      <c r="C171" s="23"/>
      <c r="D171" s="23"/>
      <c r="E171" s="23"/>
      <c r="J171" s="23"/>
      <c r="K171" s="22"/>
      <c r="L171" s="23"/>
      <c r="M171" s="23"/>
      <c r="N171" s="23"/>
      <c r="O171" s="19"/>
      <c r="P171" s="19"/>
      <c r="Q171" s="19"/>
    </row>
    <row r="172" spans="1:17" ht="18.75" hidden="1" x14ac:dyDescent="0.35">
      <c r="A172" s="19"/>
      <c r="B172" s="23"/>
      <c r="C172" s="23"/>
      <c r="D172" s="23"/>
      <c r="E172" s="23"/>
      <c r="J172" s="23"/>
      <c r="K172" s="22"/>
      <c r="L172" s="23"/>
      <c r="M172" s="23"/>
      <c r="N172" s="23"/>
      <c r="O172" s="19"/>
      <c r="P172" s="19"/>
      <c r="Q172" s="19"/>
    </row>
    <row r="173" spans="1:17" ht="18.75" hidden="1" x14ac:dyDescent="0.35">
      <c r="A173" s="19"/>
      <c r="B173" s="23"/>
      <c r="C173" s="23"/>
      <c r="D173" s="23"/>
      <c r="E173" s="23"/>
      <c r="J173" s="23"/>
      <c r="K173" s="22"/>
      <c r="L173" s="23"/>
      <c r="M173" s="23"/>
      <c r="N173" s="23"/>
      <c r="O173" s="19"/>
      <c r="P173" s="19"/>
      <c r="Q173" s="19"/>
    </row>
    <row r="174" spans="1:17" ht="18.75" hidden="1" x14ac:dyDescent="0.35">
      <c r="A174" s="19"/>
      <c r="B174" s="23"/>
      <c r="C174" s="23"/>
      <c r="D174" s="23"/>
      <c r="E174" s="23"/>
      <c r="J174" s="23"/>
      <c r="K174" s="22"/>
      <c r="L174" s="23"/>
      <c r="M174" s="23"/>
      <c r="N174" s="23"/>
      <c r="O174" s="19"/>
      <c r="P174" s="19"/>
      <c r="Q174" s="19"/>
    </row>
    <row r="175" spans="1:17" ht="18.75" hidden="1" x14ac:dyDescent="0.35">
      <c r="A175" s="19"/>
      <c r="B175" s="23"/>
      <c r="C175" s="23"/>
      <c r="D175" s="23"/>
      <c r="E175" s="23"/>
      <c r="J175" s="23"/>
      <c r="K175" s="22"/>
      <c r="L175" s="23"/>
      <c r="M175" s="23"/>
      <c r="N175" s="23"/>
      <c r="O175" s="19"/>
      <c r="P175" s="19"/>
      <c r="Q175" s="19"/>
    </row>
    <row r="176" spans="1:17" ht="18.75" hidden="1" x14ac:dyDescent="0.35">
      <c r="A176" s="19"/>
      <c r="B176" s="23"/>
      <c r="C176" s="23"/>
      <c r="D176" s="23"/>
      <c r="E176" s="23"/>
      <c r="J176" s="23"/>
      <c r="K176" s="22"/>
      <c r="L176" s="23"/>
      <c r="M176" s="23"/>
      <c r="N176" s="23"/>
      <c r="O176" s="19"/>
      <c r="P176" s="19"/>
      <c r="Q176" s="19"/>
    </row>
    <row r="177" spans="1:17" ht="18.75" hidden="1" x14ac:dyDescent="0.35">
      <c r="A177" s="19"/>
      <c r="B177" s="23"/>
      <c r="C177" s="23"/>
      <c r="D177" s="23"/>
      <c r="E177" s="23"/>
      <c r="J177" s="23"/>
      <c r="K177" s="22"/>
      <c r="L177" s="23"/>
      <c r="M177" s="23"/>
      <c r="N177" s="23"/>
      <c r="O177" s="19"/>
      <c r="P177" s="19"/>
      <c r="Q177" s="19"/>
    </row>
    <row r="178" spans="1:17" ht="18.75" hidden="1" x14ac:dyDescent="0.35">
      <c r="A178" s="19"/>
      <c r="B178" s="23"/>
      <c r="C178" s="23"/>
      <c r="D178" s="23"/>
      <c r="E178" s="23"/>
      <c r="J178" s="23"/>
      <c r="K178" s="22"/>
      <c r="L178" s="23"/>
      <c r="M178" s="23"/>
      <c r="N178" s="23"/>
      <c r="O178" s="19"/>
      <c r="P178" s="19"/>
      <c r="Q178" s="19"/>
    </row>
    <row r="179" spans="1:17" ht="18.75" hidden="1" x14ac:dyDescent="0.35">
      <c r="A179" s="19"/>
      <c r="B179" s="23"/>
      <c r="C179" s="23"/>
      <c r="D179" s="23"/>
      <c r="E179" s="23"/>
      <c r="J179" s="23"/>
      <c r="K179" s="22"/>
      <c r="L179" s="23"/>
      <c r="M179" s="23"/>
      <c r="N179" s="23"/>
      <c r="O179" s="19"/>
      <c r="P179" s="19"/>
      <c r="Q179" s="19"/>
    </row>
    <row r="180" spans="1:17" ht="18.75" hidden="1" x14ac:dyDescent="0.35">
      <c r="A180" s="19"/>
      <c r="B180" s="23"/>
      <c r="C180" s="23"/>
      <c r="D180" s="23"/>
      <c r="E180" s="23"/>
      <c r="J180" s="23"/>
      <c r="K180" s="22"/>
      <c r="L180" s="23"/>
      <c r="M180" s="23"/>
      <c r="N180" s="23"/>
      <c r="O180" s="19"/>
      <c r="P180" s="19"/>
      <c r="Q180" s="19"/>
    </row>
    <row r="181" spans="1:17" ht="18.75" hidden="1" x14ac:dyDescent="0.35">
      <c r="A181" s="19"/>
      <c r="B181" s="23"/>
      <c r="C181" s="23"/>
      <c r="D181" s="23"/>
      <c r="E181" s="23"/>
      <c r="J181" s="23"/>
      <c r="K181" s="22"/>
      <c r="L181" s="23"/>
      <c r="M181" s="23"/>
      <c r="N181" s="23"/>
      <c r="O181" s="19"/>
      <c r="P181" s="19"/>
      <c r="Q181" s="19"/>
    </row>
    <row r="182" spans="1:17" ht="18.75" hidden="1" x14ac:dyDescent="0.35">
      <c r="A182" s="19"/>
      <c r="B182" s="23"/>
      <c r="C182" s="23"/>
      <c r="D182" s="23"/>
      <c r="E182" s="23"/>
      <c r="J182" s="23"/>
      <c r="K182" s="22"/>
      <c r="L182" s="23"/>
      <c r="M182" s="23"/>
      <c r="N182" s="23"/>
      <c r="O182" s="19"/>
      <c r="P182" s="19"/>
      <c r="Q182" s="19"/>
    </row>
    <row r="183" spans="1:17" ht="18.75" hidden="1" x14ac:dyDescent="0.35">
      <c r="A183" s="19"/>
      <c r="B183" s="23"/>
      <c r="C183" s="23"/>
      <c r="D183" s="23"/>
      <c r="E183" s="23"/>
      <c r="J183" s="23"/>
      <c r="K183" s="22"/>
      <c r="L183" s="23"/>
      <c r="M183" s="23"/>
      <c r="N183" s="23"/>
      <c r="O183" s="19"/>
      <c r="P183" s="19"/>
      <c r="Q183" s="19"/>
    </row>
    <row r="184" spans="1:17" ht="18.75" hidden="1" x14ac:dyDescent="0.35">
      <c r="A184" s="19"/>
      <c r="B184" s="23"/>
      <c r="C184" s="23"/>
      <c r="D184" s="23"/>
      <c r="E184" s="23"/>
      <c r="J184" s="23"/>
      <c r="K184" s="22"/>
      <c r="L184" s="23"/>
      <c r="M184" s="23"/>
      <c r="N184" s="23"/>
      <c r="O184" s="19"/>
      <c r="P184" s="19"/>
      <c r="Q184" s="19"/>
    </row>
    <row r="185" spans="1:17" ht="18.75" hidden="1" x14ac:dyDescent="0.35">
      <c r="A185" s="19"/>
      <c r="B185" s="23"/>
      <c r="C185" s="23"/>
      <c r="D185" s="23"/>
      <c r="E185" s="23"/>
      <c r="J185" s="23"/>
      <c r="K185" s="22"/>
      <c r="L185" s="23"/>
      <c r="M185" s="23"/>
      <c r="N185" s="23"/>
      <c r="O185" s="19"/>
      <c r="P185" s="19"/>
      <c r="Q185" s="19"/>
    </row>
    <row r="186" spans="1:17" ht="18.75" hidden="1" x14ac:dyDescent="0.35">
      <c r="A186" s="19"/>
      <c r="B186" s="23"/>
      <c r="C186" s="23"/>
      <c r="D186" s="23"/>
      <c r="E186" s="23"/>
      <c r="J186" s="23"/>
      <c r="K186" s="22"/>
      <c r="L186" s="23"/>
      <c r="M186" s="23"/>
      <c r="N186" s="23"/>
      <c r="O186" s="19"/>
      <c r="P186" s="19"/>
      <c r="Q186" s="19"/>
    </row>
    <row r="187" spans="1:17" ht="18.75" hidden="1" x14ac:dyDescent="0.35">
      <c r="A187" s="19"/>
      <c r="B187" s="23"/>
      <c r="C187" s="23"/>
      <c r="D187" s="23"/>
      <c r="E187" s="23"/>
      <c r="J187" s="23"/>
      <c r="K187" s="22"/>
      <c r="L187" s="23"/>
      <c r="M187" s="23"/>
      <c r="N187" s="23"/>
      <c r="O187" s="19"/>
      <c r="P187" s="19"/>
      <c r="Q187" s="19"/>
    </row>
    <row r="188" spans="1:17" ht="18.75" hidden="1" x14ac:dyDescent="0.35">
      <c r="A188" s="19"/>
      <c r="B188" s="23"/>
      <c r="C188" s="23"/>
      <c r="D188" s="23"/>
      <c r="E188" s="23"/>
      <c r="J188" s="23"/>
      <c r="K188" s="22"/>
      <c r="L188" s="23"/>
      <c r="M188" s="23"/>
      <c r="N188" s="23"/>
      <c r="O188" s="19"/>
      <c r="P188" s="19"/>
      <c r="Q188" s="19"/>
    </row>
    <row r="189" spans="1:17" ht="18.75" hidden="1" x14ac:dyDescent="0.35">
      <c r="A189" s="19"/>
      <c r="B189" s="23"/>
      <c r="C189" s="23"/>
      <c r="D189" s="23"/>
      <c r="E189" s="23"/>
      <c r="J189" s="23"/>
      <c r="K189" s="22"/>
      <c r="L189" s="23"/>
      <c r="M189" s="23"/>
      <c r="N189" s="23"/>
      <c r="O189" s="19"/>
      <c r="P189" s="19"/>
      <c r="Q189" s="19"/>
    </row>
    <row r="190" spans="1:17" ht="18.75" hidden="1" x14ac:dyDescent="0.35">
      <c r="A190" s="19"/>
      <c r="B190" s="23"/>
      <c r="C190" s="23"/>
      <c r="D190" s="23"/>
      <c r="E190" s="23"/>
      <c r="J190" s="23"/>
      <c r="K190" s="22"/>
      <c r="L190" s="23"/>
      <c r="M190" s="23"/>
      <c r="N190" s="23"/>
      <c r="O190" s="19"/>
      <c r="P190" s="19"/>
      <c r="Q190" s="19"/>
    </row>
    <row r="191" spans="1:17" ht="18.75" hidden="1" x14ac:dyDescent="0.35">
      <c r="A191" s="19"/>
      <c r="B191" s="23"/>
      <c r="C191" s="23"/>
      <c r="D191" s="23"/>
      <c r="E191" s="23"/>
      <c r="J191" s="23"/>
      <c r="K191" s="22"/>
      <c r="L191" s="23"/>
      <c r="M191" s="23"/>
      <c r="N191" s="23"/>
      <c r="O191" s="19"/>
      <c r="P191" s="19"/>
      <c r="Q191" s="19"/>
    </row>
    <row r="192" spans="1:17" ht="18.75" hidden="1" x14ac:dyDescent="0.35">
      <c r="A192" s="19"/>
      <c r="B192" s="23"/>
      <c r="C192" s="23"/>
      <c r="D192" s="23"/>
      <c r="E192" s="23"/>
      <c r="J192" s="23"/>
      <c r="K192" s="22"/>
      <c r="L192" s="23"/>
      <c r="M192" s="23"/>
      <c r="N192" s="23"/>
      <c r="O192" s="19"/>
      <c r="P192" s="19"/>
      <c r="Q192" s="19"/>
    </row>
    <row r="193" spans="1:17" ht="18.75" hidden="1" x14ac:dyDescent="0.35">
      <c r="A193" s="19"/>
      <c r="B193" s="23"/>
      <c r="C193" s="23"/>
      <c r="D193" s="23"/>
      <c r="E193" s="23"/>
      <c r="J193" s="23"/>
      <c r="K193" s="22"/>
      <c r="L193" s="23"/>
      <c r="M193" s="23"/>
      <c r="N193" s="23"/>
      <c r="O193" s="19"/>
      <c r="P193" s="19"/>
      <c r="Q193" s="19"/>
    </row>
    <row r="194" spans="1:17" ht="18.75" hidden="1" x14ac:dyDescent="0.35">
      <c r="A194" s="19"/>
      <c r="B194" s="23"/>
      <c r="C194" s="23"/>
      <c r="D194" s="23"/>
      <c r="E194" s="23"/>
      <c r="J194" s="23"/>
      <c r="K194" s="22"/>
      <c r="L194" s="23"/>
      <c r="M194" s="23"/>
      <c r="N194" s="23"/>
      <c r="O194" s="19"/>
      <c r="P194" s="19"/>
      <c r="Q194" s="19"/>
    </row>
    <row r="195" spans="1:17" ht="18.75" hidden="1" x14ac:dyDescent="0.35">
      <c r="A195" s="19"/>
      <c r="B195" s="23"/>
      <c r="C195" s="23"/>
      <c r="D195" s="23"/>
      <c r="E195" s="23"/>
      <c r="J195" s="23"/>
      <c r="K195" s="22"/>
      <c r="L195" s="23"/>
      <c r="M195" s="23"/>
      <c r="N195" s="23"/>
      <c r="O195" s="19"/>
      <c r="P195" s="19"/>
      <c r="Q195" s="19"/>
    </row>
    <row r="196" spans="1:17" ht="18.75" hidden="1" x14ac:dyDescent="0.35">
      <c r="A196" s="19"/>
      <c r="B196" s="23"/>
      <c r="C196" s="23"/>
      <c r="D196" s="23"/>
      <c r="E196" s="23"/>
      <c r="J196" s="23"/>
      <c r="K196" s="22"/>
      <c r="L196" s="23"/>
      <c r="M196" s="23"/>
      <c r="N196" s="23"/>
      <c r="O196" s="19"/>
      <c r="P196" s="19"/>
      <c r="Q196" s="19"/>
    </row>
    <row r="197" spans="1:17" ht="18.75" hidden="1" x14ac:dyDescent="0.35">
      <c r="A197" s="19"/>
      <c r="B197" s="23"/>
      <c r="C197" s="23"/>
      <c r="D197" s="23"/>
      <c r="E197" s="23"/>
      <c r="J197" s="23"/>
      <c r="K197" s="22"/>
      <c r="L197" s="23"/>
      <c r="M197" s="23"/>
      <c r="N197" s="23"/>
      <c r="O197" s="19"/>
      <c r="P197" s="19"/>
      <c r="Q197" s="19"/>
    </row>
    <row r="198" spans="1:17" ht="18.75" hidden="1" x14ac:dyDescent="0.35">
      <c r="A198" s="19"/>
      <c r="B198" s="23"/>
      <c r="C198" s="23"/>
      <c r="D198" s="23"/>
      <c r="E198" s="23"/>
      <c r="J198" s="23"/>
      <c r="K198" s="22"/>
      <c r="L198" s="23"/>
      <c r="M198" s="23"/>
      <c r="N198" s="23"/>
      <c r="O198" s="19"/>
      <c r="P198" s="19"/>
      <c r="Q198" s="19"/>
    </row>
    <row r="199" spans="1:17" ht="18.75" hidden="1" x14ac:dyDescent="0.35">
      <c r="A199" s="19"/>
      <c r="B199" s="23"/>
      <c r="C199" s="23"/>
      <c r="D199" s="23"/>
      <c r="E199" s="23"/>
      <c r="J199" s="23"/>
      <c r="K199" s="22"/>
      <c r="L199" s="23"/>
      <c r="M199" s="23"/>
      <c r="N199" s="23"/>
      <c r="O199" s="19"/>
      <c r="P199" s="19"/>
      <c r="Q199" s="19"/>
    </row>
    <row r="200" spans="1:17" ht="18.75" hidden="1" x14ac:dyDescent="0.35">
      <c r="A200" s="19"/>
      <c r="B200" s="23"/>
      <c r="C200" s="23"/>
      <c r="D200" s="23"/>
      <c r="E200" s="23"/>
      <c r="J200" s="23"/>
      <c r="K200" s="22"/>
      <c r="L200" s="23"/>
      <c r="M200" s="23"/>
      <c r="N200" s="23"/>
      <c r="O200" s="19"/>
      <c r="P200" s="19"/>
      <c r="Q200" s="19"/>
    </row>
    <row r="201" spans="1:17" ht="18.75" hidden="1" x14ac:dyDescent="0.35">
      <c r="A201" s="19"/>
      <c r="B201" s="23"/>
      <c r="C201" s="23"/>
      <c r="D201" s="23"/>
      <c r="E201" s="23"/>
      <c r="J201" s="23"/>
      <c r="K201" s="22"/>
      <c r="L201" s="23"/>
      <c r="M201" s="23"/>
      <c r="N201" s="23"/>
      <c r="O201" s="19"/>
      <c r="P201" s="19"/>
      <c r="Q201" s="19"/>
    </row>
    <row r="202" spans="1:17" ht="18.75" hidden="1" x14ac:dyDescent="0.35">
      <c r="A202" s="19"/>
      <c r="B202" s="23"/>
      <c r="C202" s="23"/>
      <c r="D202" s="23"/>
      <c r="E202" s="23"/>
      <c r="J202" s="23"/>
      <c r="K202" s="22"/>
      <c r="L202" s="23"/>
      <c r="M202" s="23"/>
      <c r="N202" s="23"/>
      <c r="O202" s="19"/>
      <c r="P202" s="19"/>
      <c r="Q202" s="19"/>
    </row>
    <row r="203" spans="1:17" ht="18.75" hidden="1" x14ac:dyDescent="0.35">
      <c r="A203" s="19"/>
      <c r="B203" s="23"/>
      <c r="C203" s="23"/>
      <c r="D203" s="23"/>
      <c r="E203" s="23"/>
      <c r="J203" s="23"/>
      <c r="K203" s="22"/>
      <c r="L203" s="23"/>
      <c r="M203" s="23"/>
      <c r="N203" s="23"/>
      <c r="O203" s="19"/>
      <c r="P203" s="19"/>
      <c r="Q203" s="19"/>
    </row>
    <row r="204" spans="1:17" ht="18.75" hidden="1" x14ac:dyDescent="0.35">
      <c r="A204" s="19"/>
      <c r="B204" s="23"/>
      <c r="C204" s="23"/>
      <c r="D204" s="23"/>
      <c r="E204" s="23"/>
      <c r="J204" s="23"/>
      <c r="K204" s="22"/>
      <c r="L204" s="23"/>
      <c r="M204" s="23"/>
      <c r="N204" s="23"/>
      <c r="O204" s="19"/>
      <c r="P204" s="19"/>
      <c r="Q204" s="19"/>
    </row>
    <row r="205" spans="1:17" ht="18.75" hidden="1" x14ac:dyDescent="0.35">
      <c r="A205" s="19"/>
      <c r="B205" s="23"/>
      <c r="C205" s="23"/>
      <c r="D205" s="23"/>
      <c r="E205" s="23"/>
      <c r="J205" s="23"/>
      <c r="K205" s="22"/>
      <c r="L205" s="23"/>
      <c r="M205" s="23"/>
      <c r="N205" s="23"/>
      <c r="O205" s="19"/>
      <c r="P205" s="19"/>
      <c r="Q205" s="19"/>
    </row>
    <row r="206" spans="1:17" ht="18.75" hidden="1" x14ac:dyDescent="0.35">
      <c r="A206" s="19"/>
      <c r="B206" s="23"/>
      <c r="C206" s="23"/>
      <c r="D206" s="23"/>
      <c r="E206" s="23"/>
      <c r="J206" s="23"/>
      <c r="K206" s="22"/>
      <c r="L206" s="23"/>
      <c r="M206" s="23"/>
      <c r="N206" s="23"/>
      <c r="O206" s="19"/>
      <c r="P206" s="19"/>
      <c r="Q206" s="19"/>
    </row>
    <row r="207" spans="1:17" ht="18.75" hidden="1" x14ac:dyDescent="0.35">
      <c r="A207" s="19"/>
      <c r="B207" s="23"/>
      <c r="C207" s="23"/>
      <c r="D207" s="23"/>
      <c r="E207" s="23"/>
      <c r="J207" s="23"/>
      <c r="K207" s="22"/>
      <c r="L207" s="23"/>
      <c r="M207" s="23"/>
      <c r="N207" s="23"/>
      <c r="O207" s="19"/>
      <c r="P207" s="19"/>
      <c r="Q207" s="19"/>
    </row>
    <row r="208" spans="1:17" ht="18.75" hidden="1" x14ac:dyDescent="0.35">
      <c r="A208" s="19"/>
      <c r="B208" s="23"/>
      <c r="C208" s="23"/>
      <c r="D208" s="23"/>
      <c r="E208" s="23"/>
      <c r="J208" s="23"/>
      <c r="K208" s="22"/>
      <c r="L208" s="23"/>
      <c r="M208" s="23"/>
      <c r="N208" s="23"/>
      <c r="O208" s="19"/>
      <c r="P208" s="19"/>
      <c r="Q208" s="19"/>
    </row>
    <row r="209" spans="1:17" ht="18.75" hidden="1" x14ac:dyDescent="0.35">
      <c r="A209" s="19"/>
      <c r="B209" s="23"/>
      <c r="C209" s="23"/>
      <c r="D209" s="23"/>
      <c r="E209" s="23"/>
      <c r="J209" s="23"/>
      <c r="K209" s="22"/>
      <c r="L209" s="23"/>
      <c r="M209" s="23"/>
      <c r="N209" s="23"/>
      <c r="O209" s="19"/>
      <c r="P209" s="19"/>
      <c r="Q209" s="19"/>
    </row>
    <row r="210" spans="1:17" ht="18.75" hidden="1" x14ac:dyDescent="0.35">
      <c r="A210" s="19"/>
      <c r="B210" s="23"/>
      <c r="C210" s="23"/>
      <c r="D210" s="23"/>
      <c r="E210" s="23"/>
      <c r="J210" s="23"/>
      <c r="K210" s="22"/>
      <c r="L210" s="23"/>
      <c r="M210" s="23"/>
      <c r="N210" s="23"/>
      <c r="O210" s="19"/>
      <c r="P210" s="19"/>
      <c r="Q210" s="19"/>
    </row>
    <row r="211" spans="1:17" ht="18.75" hidden="1" x14ac:dyDescent="0.35">
      <c r="A211" s="19"/>
      <c r="B211" s="23"/>
      <c r="C211" s="23"/>
      <c r="D211" s="23"/>
      <c r="E211" s="23"/>
      <c r="J211" s="23"/>
      <c r="K211" s="22"/>
      <c r="L211" s="23"/>
      <c r="M211" s="23"/>
      <c r="N211" s="23"/>
      <c r="O211" s="19"/>
      <c r="P211" s="19"/>
      <c r="Q211" s="19"/>
    </row>
    <row r="212" spans="1:17" ht="18.75" hidden="1" x14ac:dyDescent="0.35">
      <c r="A212" s="19"/>
      <c r="B212" s="23"/>
      <c r="C212" s="23"/>
      <c r="D212" s="23"/>
      <c r="E212" s="23"/>
      <c r="J212" s="23"/>
      <c r="K212" s="22"/>
      <c r="L212" s="23"/>
      <c r="M212" s="23"/>
      <c r="N212" s="23"/>
      <c r="O212" s="19"/>
      <c r="P212" s="19"/>
      <c r="Q212" s="19"/>
    </row>
    <row r="213" spans="1:17" ht="18.75" hidden="1" x14ac:dyDescent="0.35">
      <c r="A213" s="19"/>
      <c r="B213" s="23"/>
      <c r="C213" s="23"/>
      <c r="D213" s="23"/>
      <c r="E213" s="23"/>
      <c r="J213" s="23"/>
      <c r="K213" s="22"/>
      <c r="L213" s="23"/>
      <c r="M213" s="23"/>
      <c r="N213" s="23"/>
      <c r="O213" s="19"/>
      <c r="P213" s="19"/>
      <c r="Q213" s="19"/>
    </row>
    <row r="214" spans="1:17" ht="18.75" hidden="1" x14ac:dyDescent="0.35">
      <c r="A214" s="19"/>
      <c r="B214" s="23"/>
      <c r="C214" s="23"/>
      <c r="D214" s="23"/>
      <c r="E214" s="23"/>
      <c r="J214" s="23"/>
      <c r="K214" s="22"/>
      <c r="L214" s="23"/>
      <c r="M214" s="23"/>
      <c r="N214" s="23"/>
      <c r="O214" s="19"/>
      <c r="P214" s="19"/>
      <c r="Q214" s="19"/>
    </row>
    <row r="215" spans="1:17" ht="18.75" hidden="1" x14ac:dyDescent="0.35">
      <c r="A215" s="19"/>
      <c r="B215" s="23"/>
      <c r="C215" s="23"/>
      <c r="D215" s="23"/>
      <c r="E215" s="23"/>
      <c r="J215" s="23"/>
      <c r="K215" s="22"/>
      <c r="L215" s="23"/>
      <c r="M215" s="23"/>
      <c r="N215" s="23"/>
      <c r="O215" s="19"/>
      <c r="P215" s="19"/>
      <c r="Q215" s="19"/>
    </row>
    <row r="216" spans="1:17" ht="18.75" hidden="1" x14ac:dyDescent="0.35">
      <c r="A216" s="19"/>
      <c r="B216" s="23"/>
      <c r="C216" s="23"/>
      <c r="D216" s="23"/>
      <c r="E216" s="23"/>
      <c r="J216" s="23"/>
      <c r="K216" s="22"/>
      <c r="L216" s="23"/>
      <c r="M216" s="23"/>
      <c r="N216" s="23"/>
      <c r="O216" s="19"/>
      <c r="P216" s="19"/>
      <c r="Q216" s="19"/>
    </row>
    <row r="217" spans="1:17" ht="18.75" hidden="1" x14ac:dyDescent="0.35">
      <c r="A217" s="19"/>
      <c r="B217" s="23"/>
      <c r="C217" s="23"/>
      <c r="D217" s="23"/>
      <c r="E217" s="23"/>
      <c r="J217" s="23"/>
      <c r="K217" s="22"/>
      <c r="L217" s="23"/>
      <c r="M217" s="23"/>
      <c r="N217" s="23"/>
      <c r="O217" s="19"/>
      <c r="P217" s="19"/>
      <c r="Q217" s="19"/>
    </row>
    <row r="218" spans="1:17" ht="18.75" hidden="1" x14ac:dyDescent="0.35">
      <c r="A218" s="19"/>
      <c r="B218" s="23"/>
      <c r="C218" s="23"/>
      <c r="D218" s="23"/>
      <c r="E218" s="23"/>
      <c r="J218" s="23"/>
      <c r="K218" s="22"/>
      <c r="L218" s="23"/>
      <c r="M218" s="23"/>
      <c r="N218" s="23"/>
      <c r="O218" s="19"/>
      <c r="P218" s="19"/>
      <c r="Q218" s="19"/>
    </row>
    <row r="219" spans="1:17" ht="18.75" hidden="1" x14ac:dyDescent="0.35">
      <c r="A219" s="19"/>
      <c r="B219" s="23"/>
      <c r="C219" s="23"/>
      <c r="D219" s="23"/>
      <c r="E219" s="23"/>
      <c r="J219" s="23"/>
      <c r="K219" s="22"/>
      <c r="L219" s="23"/>
      <c r="M219" s="23"/>
      <c r="N219" s="23"/>
      <c r="O219" s="19"/>
      <c r="P219" s="19"/>
      <c r="Q219" s="19"/>
    </row>
    <row r="220" spans="1:17" ht="18.75" hidden="1" x14ac:dyDescent="0.35">
      <c r="A220" s="19"/>
      <c r="B220" s="23"/>
      <c r="C220" s="23"/>
      <c r="D220" s="23"/>
      <c r="E220" s="23"/>
      <c r="J220" s="23"/>
      <c r="K220" s="22"/>
      <c r="L220" s="23"/>
      <c r="M220" s="23"/>
      <c r="N220" s="23"/>
      <c r="O220" s="19"/>
      <c r="P220" s="19"/>
      <c r="Q220" s="19"/>
    </row>
    <row r="221" spans="1:17" ht="18.75" hidden="1" x14ac:dyDescent="0.35">
      <c r="A221" s="19"/>
      <c r="B221" s="23"/>
      <c r="C221" s="23"/>
      <c r="D221" s="23"/>
      <c r="E221" s="23"/>
      <c r="J221" s="23"/>
      <c r="K221" s="22"/>
      <c r="L221" s="23"/>
      <c r="M221" s="23"/>
      <c r="N221" s="23"/>
      <c r="O221" s="19"/>
      <c r="P221" s="19"/>
      <c r="Q221" s="19"/>
    </row>
    <row r="222" spans="1:17" ht="18.75" hidden="1" x14ac:dyDescent="0.35">
      <c r="A222" s="19"/>
      <c r="B222" s="23"/>
      <c r="C222" s="23"/>
      <c r="D222" s="23"/>
      <c r="E222" s="23"/>
      <c r="J222" s="23"/>
      <c r="K222" s="22"/>
      <c r="L222" s="23"/>
      <c r="M222" s="23"/>
      <c r="N222" s="23"/>
      <c r="O222" s="19"/>
      <c r="P222" s="19"/>
      <c r="Q222" s="19"/>
    </row>
    <row r="223" spans="1:17" ht="18.75" hidden="1" x14ac:dyDescent="0.35">
      <c r="A223" s="19"/>
      <c r="B223" s="23"/>
      <c r="C223" s="23"/>
      <c r="D223" s="23"/>
      <c r="E223" s="23"/>
      <c r="J223" s="23"/>
      <c r="K223" s="22"/>
      <c r="L223" s="23"/>
      <c r="M223" s="23"/>
      <c r="N223" s="23"/>
      <c r="O223" s="19"/>
      <c r="P223" s="19"/>
      <c r="Q223" s="19"/>
    </row>
    <row r="224" spans="1:17" ht="18.75" hidden="1" x14ac:dyDescent="0.35">
      <c r="A224" s="19"/>
      <c r="B224" s="23"/>
      <c r="C224" s="23"/>
      <c r="D224" s="23"/>
      <c r="E224" s="23"/>
      <c r="J224" s="23"/>
      <c r="K224" s="22"/>
      <c r="L224" s="23"/>
      <c r="M224" s="23"/>
      <c r="N224" s="23"/>
      <c r="O224" s="19"/>
      <c r="P224" s="19"/>
      <c r="Q224" s="19"/>
    </row>
    <row r="225" spans="1:17" ht="18.75" hidden="1" x14ac:dyDescent="0.35">
      <c r="A225" s="19"/>
      <c r="B225" s="23"/>
      <c r="C225" s="23"/>
      <c r="D225" s="23"/>
      <c r="E225" s="23"/>
      <c r="J225" s="23"/>
      <c r="K225" s="22"/>
      <c r="L225" s="23"/>
      <c r="M225" s="23"/>
      <c r="N225" s="23"/>
      <c r="O225" s="19"/>
      <c r="P225" s="19"/>
      <c r="Q225" s="19"/>
    </row>
    <row r="226" spans="1:17" ht="18.75" hidden="1" x14ac:dyDescent="0.35">
      <c r="A226" s="19"/>
      <c r="B226" s="23"/>
      <c r="C226" s="23"/>
      <c r="D226" s="23"/>
      <c r="E226" s="23"/>
      <c r="J226" s="23"/>
      <c r="K226" s="22"/>
      <c r="L226" s="23"/>
      <c r="M226" s="23"/>
      <c r="N226" s="23"/>
      <c r="O226" s="19"/>
      <c r="P226" s="19"/>
      <c r="Q226" s="19"/>
    </row>
    <row r="227" spans="1:17" ht="18.75" hidden="1" x14ac:dyDescent="0.35">
      <c r="A227" s="19"/>
      <c r="B227" s="23"/>
      <c r="C227" s="23"/>
      <c r="D227" s="23"/>
      <c r="E227" s="23"/>
      <c r="J227" s="23"/>
      <c r="K227" s="22"/>
      <c r="L227" s="23"/>
      <c r="M227" s="23"/>
      <c r="N227" s="23"/>
      <c r="O227" s="19"/>
      <c r="P227" s="19"/>
      <c r="Q227" s="19"/>
    </row>
    <row r="228" spans="1:17" ht="18.75" hidden="1" x14ac:dyDescent="0.35">
      <c r="A228" s="19"/>
      <c r="B228" s="23"/>
      <c r="C228" s="23"/>
      <c r="D228" s="23"/>
      <c r="E228" s="23"/>
      <c r="J228" s="23"/>
      <c r="K228" s="22"/>
      <c r="L228" s="23"/>
      <c r="M228" s="23"/>
      <c r="N228" s="23"/>
      <c r="O228" s="19"/>
      <c r="P228" s="19"/>
      <c r="Q228" s="19"/>
    </row>
    <row r="229" spans="1:17" ht="18.75" hidden="1" x14ac:dyDescent="0.35">
      <c r="A229" s="19"/>
      <c r="B229" s="23"/>
      <c r="C229" s="23"/>
      <c r="D229" s="23"/>
      <c r="E229" s="23"/>
      <c r="J229" s="23"/>
      <c r="K229" s="22"/>
      <c r="L229" s="23"/>
      <c r="M229" s="23"/>
      <c r="N229" s="23"/>
      <c r="O229" s="19"/>
      <c r="P229" s="19"/>
      <c r="Q229" s="19"/>
    </row>
    <row r="230" spans="1:17" ht="18.75" hidden="1" x14ac:dyDescent="0.35">
      <c r="A230" s="19"/>
      <c r="B230" s="23"/>
      <c r="C230" s="23"/>
      <c r="D230" s="23"/>
      <c r="E230" s="23"/>
      <c r="J230" s="23"/>
      <c r="K230" s="22"/>
      <c r="L230" s="23"/>
      <c r="M230" s="23"/>
      <c r="N230" s="23"/>
      <c r="O230" s="19"/>
      <c r="P230" s="19"/>
      <c r="Q230" s="19"/>
    </row>
    <row r="231" spans="1:17" ht="18.75" hidden="1" x14ac:dyDescent="0.35">
      <c r="A231" s="19"/>
      <c r="B231" s="23"/>
      <c r="C231" s="23"/>
      <c r="D231" s="23"/>
      <c r="E231" s="23"/>
      <c r="J231" s="23"/>
      <c r="K231" s="22"/>
      <c r="L231" s="23"/>
      <c r="M231" s="23"/>
      <c r="N231" s="23"/>
      <c r="O231" s="19"/>
      <c r="P231" s="19"/>
      <c r="Q231" s="19"/>
    </row>
    <row r="232" spans="1:17" ht="18.75" hidden="1" x14ac:dyDescent="0.35">
      <c r="A232" s="19"/>
      <c r="B232" s="23"/>
      <c r="C232" s="23"/>
      <c r="D232" s="23"/>
      <c r="E232" s="23"/>
      <c r="J232" s="23"/>
      <c r="K232" s="22"/>
      <c r="L232" s="23"/>
      <c r="M232" s="23"/>
      <c r="N232" s="23"/>
      <c r="O232" s="19"/>
      <c r="P232" s="19"/>
      <c r="Q232" s="19"/>
    </row>
    <row r="233" spans="1:17" ht="18.75" hidden="1" x14ac:dyDescent="0.35">
      <c r="A233" s="19"/>
      <c r="B233" s="23"/>
      <c r="C233" s="23"/>
      <c r="D233" s="23"/>
      <c r="E233" s="23"/>
      <c r="J233" s="23"/>
      <c r="K233" s="22"/>
      <c r="L233" s="23"/>
      <c r="M233" s="23"/>
      <c r="N233" s="23"/>
      <c r="O233" s="19"/>
      <c r="P233" s="19"/>
      <c r="Q233" s="19"/>
    </row>
    <row r="234" spans="1:17" ht="18.75" hidden="1" x14ac:dyDescent="0.35">
      <c r="A234" s="19"/>
      <c r="B234" s="23"/>
      <c r="C234" s="23"/>
      <c r="D234" s="23"/>
      <c r="E234" s="23"/>
      <c r="J234" s="23"/>
      <c r="K234" s="22"/>
      <c r="L234" s="23"/>
      <c r="M234" s="23"/>
      <c r="N234" s="23"/>
      <c r="O234" s="19"/>
      <c r="P234" s="19"/>
      <c r="Q234" s="19"/>
    </row>
    <row r="235" spans="1:17" ht="18.75" hidden="1" x14ac:dyDescent="0.35">
      <c r="A235" s="19"/>
      <c r="B235" s="23"/>
      <c r="C235" s="23"/>
      <c r="D235" s="23"/>
      <c r="E235" s="23"/>
      <c r="J235" s="23"/>
      <c r="K235" s="22"/>
      <c r="L235" s="23"/>
      <c r="M235" s="23"/>
      <c r="N235" s="23"/>
      <c r="O235" s="19"/>
      <c r="P235" s="19"/>
      <c r="Q235" s="19"/>
    </row>
    <row r="236" spans="1:17" ht="18.75" hidden="1" x14ac:dyDescent="0.35">
      <c r="A236" s="19"/>
      <c r="B236" s="23"/>
      <c r="C236" s="23"/>
      <c r="D236" s="23"/>
      <c r="E236" s="23"/>
      <c r="J236" s="23"/>
      <c r="K236" s="22"/>
      <c r="L236" s="23"/>
      <c r="M236" s="23"/>
      <c r="N236" s="23"/>
      <c r="O236" s="19"/>
      <c r="P236" s="19"/>
      <c r="Q236" s="19"/>
    </row>
    <row r="237" spans="1:17" ht="18.75" hidden="1" x14ac:dyDescent="0.35">
      <c r="A237" s="19"/>
      <c r="B237" s="23"/>
      <c r="C237" s="23"/>
      <c r="D237" s="23"/>
      <c r="E237" s="23"/>
      <c r="J237" s="23"/>
      <c r="K237" s="22"/>
      <c r="L237" s="23"/>
      <c r="M237" s="23"/>
      <c r="N237" s="23"/>
      <c r="O237" s="19"/>
      <c r="P237" s="19"/>
      <c r="Q237" s="19"/>
    </row>
    <row r="238" spans="1:17" ht="18.75" hidden="1" x14ac:dyDescent="0.35">
      <c r="A238" s="19"/>
      <c r="B238" s="23"/>
      <c r="C238" s="23"/>
      <c r="D238" s="23"/>
      <c r="E238" s="23"/>
      <c r="J238" s="23"/>
      <c r="K238" s="22"/>
      <c r="L238" s="23"/>
      <c r="M238" s="23"/>
      <c r="N238" s="23"/>
      <c r="O238" s="19"/>
      <c r="P238" s="19"/>
      <c r="Q238" s="19"/>
    </row>
    <row r="239" spans="1:17" ht="18.75" hidden="1" x14ac:dyDescent="0.35">
      <c r="A239" s="19"/>
      <c r="B239" s="23"/>
      <c r="C239" s="23"/>
      <c r="D239" s="23"/>
      <c r="E239" s="23"/>
      <c r="J239" s="23"/>
      <c r="K239" s="22"/>
      <c r="L239" s="23"/>
      <c r="M239" s="23"/>
      <c r="N239" s="23"/>
      <c r="O239" s="19"/>
      <c r="P239" s="19"/>
      <c r="Q239" s="19"/>
    </row>
    <row r="240" spans="1:17" ht="18.75" hidden="1" x14ac:dyDescent="0.35">
      <c r="A240" s="19"/>
      <c r="B240" s="23"/>
      <c r="C240" s="23"/>
      <c r="D240" s="23"/>
      <c r="E240" s="23"/>
      <c r="J240" s="23"/>
      <c r="K240" s="22"/>
      <c r="L240" s="23"/>
      <c r="M240" s="23"/>
      <c r="N240" s="23"/>
      <c r="O240" s="19"/>
      <c r="P240" s="19"/>
      <c r="Q240" s="19"/>
    </row>
    <row r="241" spans="1:17" ht="18.75" hidden="1" x14ac:dyDescent="0.35">
      <c r="A241" s="19"/>
      <c r="B241" s="23"/>
      <c r="C241" s="23"/>
      <c r="D241" s="23"/>
      <c r="E241" s="23"/>
      <c r="J241" s="23"/>
      <c r="K241" s="22"/>
      <c r="L241" s="23"/>
      <c r="M241" s="23"/>
      <c r="N241" s="23"/>
      <c r="O241" s="19"/>
      <c r="P241" s="19"/>
      <c r="Q241" s="19"/>
    </row>
    <row r="242" spans="1:17" ht="18.75" hidden="1" x14ac:dyDescent="0.35">
      <c r="A242" s="19"/>
      <c r="B242" s="23"/>
      <c r="C242" s="23"/>
      <c r="D242" s="23"/>
      <c r="E242" s="23"/>
      <c r="J242" s="23"/>
      <c r="K242" s="22"/>
      <c r="L242" s="23"/>
      <c r="M242" s="23"/>
      <c r="N242" s="23"/>
      <c r="O242" s="19"/>
      <c r="P242" s="19"/>
      <c r="Q242" s="19"/>
    </row>
    <row r="243" spans="1:17" ht="18.75" hidden="1" x14ac:dyDescent="0.35">
      <c r="A243" s="19"/>
      <c r="B243" s="23"/>
      <c r="C243" s="23"/>
      <c r="D243" s="23"/>
      <c r="E243" s="23"/>
      <c r="J243" s="23"/>
      <c r="K243" s="22"/>
      <c r="L243" s="23"/>
      <c r="M243" s="23"/>
      <c r="N243" s="23"/>
      <c r="O243" s="19"/>
      <c r="P243" s="19"/>
      <c r="Q243" s="19"/>
    </row>
    <row r="244" spans="1:17" ht="18.75" hidden="1" x14ac:dyDescent="0.35">
      <c r="A244" s="19"/>
      <c r="B244" s="23"/>
      <c r="C244" s="23"/>
      <c r="D244" s="23"/>
      <c r="E244" s="23"/>
      <c r="J244" s="23"/>
      <c r="K244" s="22"/>
      <c r="L244" s="23"/>
      <c r="M244" s="23"/>
      <c r="N244" s="23"/>
      <c r="O244" s="19"/>
      <c r="P244" s="19"/>
      <c r="Q244" s="19"/>
    </row>
    <row r="245" spans="1:17" ht="18.75" hidden="1" x14ac:dyDescent="0.35">
      <c r="A245" s="19"/>
      <c r="B245" s="23"/>
      <c r="C245" s="23"/>
      <c r="D245" s="23"/>
      <c r="E245" s="23"/>
      <c r="J245" s="23"/>
      <c r="K245" s="22"/>
      <c r="L245" s="23"/>
      <c r="M245" s="23"/>
      <c r="N245" s="23"/>
      <c r="O245" s="19"/>
      <c r="P245" s="19"/>
      <c r="Q245" s="19"/>
    </row>
    <row r="246" spans="1:17" ht="18.75" hidden="1" x14ac:dyDescent="0.35">
      <c r="A246" s="19"/>
      <c r="B246" s="23"/>
      <c r="C246" s="23"/>
      <c r="D246" s="23"/>
      <c r="E246" s="23"/>
      <c r="J246" s="23"/>
      <c r="K246" s="22"/>
      <c r="L246" s="23"/>
      <c r="M246" s="23"/>
      <c r="N246" s="23"/>
      <c r="O246" s="19"/>
      <c r="P246" s="19"/>
      <c r="Q246" s="19"/>
    </row>
    <row r="247" spans="1:17" ht="18.75" hidden="1" x14ac:dyDescent="0.35">
      <c r="A247" s="19"/>
      <c r="B247" s="23"/>
      <c r="C247" s="23"/>
      <c r="D247" s="23"/>
      <c r="E247" s="23"/>
      <c r="J247" s="23"/>
      <c r="K247" s="22"/>
      <c r="L247" s="23"/>
      <c r="M247" s="23"/>
      <c r="N247" s="23"/>
      <c r="O247" s="19"/>
      <c r="P247" s="19"/>
      <c r="Q247" s="19"/>
    </row>
    <row r="248" spans="1:17" ht="18.75" hidden="1" x14ac:dyDescent="0.35">
      <c r="A248" s="19"/>
      <c r="B248" s="23"/>
      <c r="C248" s="23"/>
      <c r="D248" s="23"/>
      <c r="E248" s="23"/>
      <c r="J248" s="23"/>
      <c r="K248" s="22"/>
      <c r="L248" s="23"/>
      <c r="M248" s="23"/>
      <c r="N248" s="23"/>
      <c r="O248" s="19"/>
      <c r="P248" s="19"/>
      <c r="Q248" s="19"/>
    </row>
    <row r="249" spans="1:17" ht="18.75" hidden="1" x14ac:dyDescent="0.35">
      <c r="A249" s="19"/>
      <c r="B249" s="23"/>
      <c r="C249" s="23"/>
      <c r="D249" s="23"/>
      <c r="E249" s="23"/>
      <c r="J249" s="23"/>
      <c r="K249" s="22"/>
      <c r="L249" s="23"/>
      <c r="M249" s="23"/>
      <c r="N249" s="23"/>
      <c r="O249" s="19"/>
      <c r="P249" s="19"/>
      <c r="Q249" s="19"/>
    </row>
    <row r="250" spans="1:17" ht="18.75" hidden="1" x14ac:dyDescent="0.35">
      <c r="A250" s="19"/>
      <c r="B250" s="23"/>
      <c r="C250" s="23"/>
      <c r="D250" s="23"/>
      <c r="E250" s="23"/>
      <c r="J250" s="23"/>
      <c r="K250" s="22"/>
      <c r="L250" s="23"/>
      <c r="M250" s="23"/>
      <c r="N250" s="23"/>
      <c r="O250" s="19"/>
      <c r="P250" s="19"/>
      <c r="Q250" s="19"/>
    </row>
    <row r="251" spans="1:17" ht="18.75" hidden="1" x14ac:dyDescent="0.35">
      <c r="A251" s="19"/>
      <c r="B251" s="23"/>
      <c r="C251" s="23"/>
      <c r="D251" s="23"/>
      <c r="E251" s="23"/>
      <c r="J251" s="23"/>
      <c r="K251" s="22"/>
      <c r="L251" s="23"/>
      <c r="M251" s="23"/>
      <c r="N251" s="23"/>
      <c r="O251" s="19"/>
      <c r="P251" s="19"/>
      <c r="Q251" s="19"/>
    </row>
    <row r="252" spans="1:17" ht="18.75" hidden="1" x14ac:dyDescent="0.35">
      <c r="A252" s="19"/>
      <c r="B252" s="23"/>
      <c r="C252" s="23"/>
      <c r="D252" s="23"/>
      <c r="E252" s="23"/>
      <c r="J252" s="23"/>
      <c r="K252" s="22"/>
      <c r="L252" s="23"/>
      <c r="M252" s="23"/>
      <c r="N252" s="23"/>
      <c r="O252" s="19"/>
      <c r="P252" s="19"/>
      <c r="Q252" s="19"/>
    </row>
    <row r="253" spans="1:17" ht="18.75" hidden="1" x14ac:dyDescent="0.35">
      <c r="A253" s="19"/>
      <c r="B253" s="23"/>
      <c r="C253" s="23"/>
      <c r="D253" s="23"/>
      <c r="E253" s="23"/>
      <c r="J253" s="23"/>
      <c r="K253" s="22"/>
      <c r="L253" s="23"/>
      <c r="M253" s="23"/>
      <c r="N253" s="23"/>
      <c r="O253" s="19"/>
      <c r="P253" s="19"/>
      <c r="Q253" s="19"/>
    </row>
    <row r="254" spans="1:17" ht="18.75" hidden="1" x14ac:dyDescent="0.35">
      <c r="A254" s="19"/>
      <c r="B254" s="23"/>
      <c r="C254" s="23"/>
      <c r="D254" s="23"/>
      <c r="E254" s="23"/>
      <c r="J254" s="23"/>
      <c r="K254" s="22"/>
      <c r="L254" s="23"/>
      <c r="M254" s="23"/>
      <c r="N254" s="23"/>
      <c r="O254" s="19"/>
      <c r="P254" s="19"/>
      <c r="Q254" s="19"/>
    </row>
    <row r="255" spans="1:17" ht="18.75" hidden="1" x14ac:dyDescent="0.35">
      <c r="A255" s="19"/>
      <c r="B255" s="23"/>
      <c r="C255" s="23"/>
      <c r="D255" s="23"/>
      <c r="E255" s="23"/>
      <c r="J255" s="23"/>
      <c r="K255" s="22"/>
      <c r="L255" s="23"/>
      <c r="M255" s="23"/>
      <c r="N255" s="23"/>
      <c r="O255" s="19"/>
      <c r="P255" s="19"/>
      <c r="Q255" s="19"/>
    </row>
    <row r="256" spans="1:17" ht="18.75" hidden="1" x14ac:dyDescent="0.35">
      <c r="A256" s="19"/>
      <c r="B256" s="23"/>
      <c r="C256" s="23"/>
      <c r="D256" s="23"/>
      <c r="E256" s="23"/>
      <c r="J256" s="23"/>
      <c r="K256" s="22"/>
      <c r="L256" s="23"/>
      <c r="M256" s="23"/>
      <c r="N256" s="23"/>
      <c r="O256" s="19"/>
      <c r="P256" s="19"/>
      <c r="Q256" s="19"/>
    </row>
    <row r="257" spans="1:17" ht="18.75" hidden="1" x14ac:dyDescent="0.35">
      <c r="A257" s="19"/>
      <c r="B257" s="23"/>
      <c r="C257" s="23"/>
      <c r="D257" s="23"/>
      <c r="E257" s="23"/>
      <c r="J257" s="23"/>
      <c r="K257" s="22"/>
      <c r="L257" s="23"/>
      <c r="M257" s="23"/>
      <c r="N257" s="23"/>
      <c r="O257" s="19"/>
      <c r="P257" s="19"/>
      <c r="Q257" s="19"/>
    </row>
    <row r="258" spans="1:17" ht="18.75" hidden="1" x14ac:dyDescent="0.35">
      <c r="A258" s="19"/>
      <c r="B258" s="23"/>
      <c r="C258" s="23"/>
      <c r="D258" s="23"/>
      <c r="E258" s="23"/>
      <c r="J258" s="23"/>
      <c r="K258" s="22"/>
      <c r="L258" s="23"/>
      <c r="M258" s="23"/>
      <c r="N258" s="23"/>
      <c r="O258" s="19"/>
      <c r="P258" s="19"/>
      <c r="Q258" s="19"/>
    </row>
    <row r="259" spans="1:17" ht="18.75" hidden="1" x14ac:dyDescent="0.35">
      <c r="A259" s="19"/>
      <c r="B259" s="23"/>
      <c r="C259" s="23"/>
      <c r="D259" s="23"/>
      <c r="E259" s="23"/>
      <c r="J259" s="23"/>
      <c r="K259" s="22"/>
      <c r="L259" s="23"/>
      <c r="M259" s="23"/>
      <c r="N259" s="23"/>
      <c r="O259" s="19"/>
      <c r="P259" s="19"/>
      <c r="Q259" s="19"/>
    </row>
    <row r="260" spans="1:17" ht="18.75" hidden="1" x14ac:dyDescent="0.35">
      <c r="A260" s="19"/>
      <c r="B260" s="23"/>
      <c r="C260" s="23"/>
      <c r="D260" s="23"/>
      <c r="E260" s="23"/>
      <c r="J260" s="23"/>
      <c r="K260" s="22"/>
      <c r="L260" s="23"/>
      <c r="M260" s="23"/>
      <c r="N260" s="23"/>
      <c r="O260" s="19"/>
      <c r="P260" s="19"/>
      <c r="Q260" s="19"/>
    </row>
    <row r="261" spans="1:17" ht="18.75" hidden="1" x14ac:dyDescent="0.35">
      <c r="A261" s="19"/>
      <c r="B261" s="23"/>
      <c r="C261" s="23"/>
      <c r="D261" s="23"/>
      <c r="E261" s="23"/>
      <c r="J261" s="23"/>
      <c r="K261" s="22"/>
      <c r="L261" s="23"/>
      <c r="M261" s="23"/>
      <c r="N261" s="23"/>
      <c r="O261" s="19"/>
      <c r="P261" s="19"/>
      <c r="Q261" s="19"/>
    </row>
    <row r="262" spans="1:17" ht="18.75" hidden="1" x14ac:dyDescent="0.35">
      <c r="A262" s="19"/>
      <c r="B262" s="23"/>
      <c r="C262" s="23"/>
      <c r="D262" s="23"/>
      <c r="E262" s="23"/>
      <c r="J262" s="23"/>
      <c r="K262" s="22"/>
      <c r="L262" s="23"/>
      <c r="M262" s="23"/>
      <c r="N262" s="23"/>
      <c r="O262" s="19"/>
      <c r="P262" s="19"/>
      <c r="Q262" s="19"/>
    </row>
    <row r="263" spans="1:17" ht="18.75" hidden="1" x14ac:dyDescent="0.35">
      <c r="A263" s="19"/>
      <c r="B263" s="23"/>
      <c r="C263" s="23"/>
      <c r="D263" s="23"/>
      <c r="E263" s="23"/>
      <c r="J263" s="23"/>
      <c r="K263" s="22"/>
      <c r="L263" s="23"/>
      <c r="M263" s="23"/>
      <c r="N263" s="23"/>
      <c r="O263" s="19"/>
      <c r="P263" s="19"/>
      <c r="Q263" s="19"/>
    </row>
    <row r="264" spans="1:17" ht="18.75" hidden="1" x14ac:dyDescent="0.35">
      <c r="A264" s="19"/>
      <c r="B264" s="23"/>
      <c r="C264" s="23"/>
      <c r="D264" s="23"/>
      <c r="E264" s="23"/>
      <c r="J264" s="23"/>
      <c r="K264" s="22"/>
      <c r="L264" s="23"/>
      <c r="M264" s="23"/>
      <c r="N264" s="23"/>
      <c r="O264" s="19"/>
      <c r="P264" s="19"/>
      <c r="Q264" s="19"/>
    </row>
    <row r="265" spans="1:17" ht="18.75" hidden="1" x14ac:dyDescent="0.35">
      <c r="A265" s="19"/>
      <c r="B265" s="23"/>
      <c r="C265" s="23"/>
      <c r="D265" s="23"/>
      <c r="E265" s="23"/>
      <c r="J265" s="23"/>
      <c r="K265" s="22"/>
      <c r="L265" s="23"/>
      <c r="M265" s="23"/>
      <c r="N265" s="23"/>
      <c r="O265" s="19"/>
      <c r="P265" s="19"/>
      <c r="Q265" s="19"/>
    </row>
    <row r="266" spans="1:17" ht="18.75" hidden="1" x14ac:dyDescent="0.35">
      <c r="A266" s="19"/>
      <c r="B266" s="23"/>
      <c r="C266" s="23"/>
      <c r="D266" s="23"/>
      <c r="E266" s="23"/>
      <c r="J266" s="23"/>
      <c r="K266" s="22"/>
      <c r="L266" s="23"/>
      <c r="M266" s="23"/>
      <c r="N266" s="23"/>
      <c r="O266" s="19"/>
      <c r="P266" s="19"/>
      <c r="Q266" s="19"/>
    </row>
    <row r="267" spans="1:17" ht="18.75" hidden="1" x14ac:dyDescent="0.35">
      <c r="A267" s="19"/>
      <c r="B267" s="23"/>
      <c r="C267" s="23"/>
      <c r="D267" s="23"/>
      <c r="E267" s="23"/>
      <c r="J267" s="23"/>
      <c r="K267" s="22"/>
      <c r="L267" s="23"/>
      <c r="M267" s="23"/>
      <c r="N267" s="23"/>
      <c r="O267" s="19"/>
      <c r="P267" s="19"/>
      <c r="Q267" s="19"/>
    </row>
    <row r="268" spans="1:17" ht="18.75" hidden="1" x14ac:dyDescent="0.35">
      <c r="A268" s="19"/>
      <c r="B268" s="23"/>
      <c r="C268" s="23"/>
      <c r="D268" s="23"/>
      <c r="E268" s="23"/>
      <c r="J268" s="23"/>
      <c r="K268" s="22"/>
      <c r="L268" s="23"/>
      <c r="M268" s="23"/>
      <c r="N268" s="23"/>
      <c r="O268" s="19"/>
      <c r="P268" s="19"/>
      <c r="Q268" s="19"/>
    </row>
    <row r="269" spans="1:17" ht="18.75" hidden="1" x14ac:dyDescent="0.35">
      <c r="A269" s="19"/>
      <c r="B269" s="23"/>
      <c r="C269" s="23"/>
      <c r="D269" s="23"/>
      <c r="E269" s="23"/>
      <c r="J269" s="23"/>
      <c r="K269" s="22"/>
      <c r="L269" s="23"/>
      <c r="M269" s="23"/>
      <c r="N269" s="23"/>
      <c r="O269" s="19"/>
      <c r="P269" s="19"/>
      <c r="Q269" s="19"/>
    </row>
    <row r="270" spans="1:17" ht="18.75" hidden="1" x14ac:dyDescent="0.35">
      <c r="A270" s="19"/>
      <c r="B270" s="23"/>
      <c r="C270" s="23"/>
      <c r="D270" s="23"/>
      <c r="E270" s="23"/>
      <c r="J270" s="23"/>
      <c r="K270" s="22"/>
      <c r="L270" s="23"/>
      <c r="M270" s="23"/>
      <c r="N270" s="23"/>
      <c r="O270" s="19"/>
      <c r="P270" s="19"/>
      <c r="Q270" s="19"/>
    </row>
    <row r="271" spans="1:17" ht="18.75" hidden="1" x14ac:dyDescent="0.35">
      <c r="A271" s="19"/>
      <c r="B271" s="23"/>
      <c r="C271" s="23"/>
      <c r="D271" s="23"/>
      <c r="E271" s="23"/>
      <c r="J271" s="23"/>
      <c r="K271" s="22"/>
      <c r="L271" s="23"/>
      <c r="M271" s="23"/>
      <c r="N271" s="23"/>
      <c r="O271" s="19"/>
      <c r="P271" s="19"/>
      <c r="Q271" s="19"/>
    </row>
    <row r="272" spans="1:17" ht="18.75" hidden="1" x14ac:dyDescent="0.35">
      <c r="A272" s="19"/>
      <c r="B272" s="23"/>
      <c r="C272" s="23"/>
      <c r="D272" s="23"/>
      <c r="E272" s="23"/>
      <c r="J272" s="23"/>
      <c r="K272" s="22"/>
      <c r="L272" s="23"/>
      <c r="M272" s="23"/>
      <c r="N272" s="23"/>
      <c r="O272" s="19"/>
      <c r="P272" s="19"/>
      <c r="Q272" s="19"/>
    </row>
    <row r="273" spans="1:17" ht="18.75" hidden="1" x14ac:dyDescent="0.35">
      <c r="A273" s="19"/>
      <c r="B273" s="23"/>
      <c r="C273" s="23"/>
      <c r="D273" s="23"/>
      <c r="E273" s="23"/>
      <c r="J273" s="23"/>
      <c r="K273" s="22"/>
      <c r="L273" s="23"/>
      <c r="M273" s="23"/>
      <c r="N273" s="23"/>
      <c r="O273" s="19"/>
      <c r="P273" s="19"/>
      <c r="Q273" s="19"/>
    </row>
    <row r="274" spans="1:17" ht="18.75" hidden="1" x14ac:dyDescent="0.35">
      <c r="A274" s="19"/>
      <c r="B274" s="23"/>
      <c r="C274" s="23"/>
      <c r="D274" s="23"/>
      <c r="E274" s="23"/>
      <c r="J274" s="23"/>
      <c r="K274" s="22"/>
      <c r="L274" s="23"/>
      <c r="M274" s="23"/>
      <c r="N274" s="23"/>
      <c r="O274" s="19"/>
      <c r="P274" s="19"/>
      <c r="Q274" s="19"/>
    </row>
    <row r="275" spans="1:17" ht="18.75" hidden="1" x14ac:dyDescent="0.35">
      <c r="A275" s="19"/>
      <c r="B275" s="23"/>
      <c r="C275" s="23"/>
      <c r="D275" s="23"/>
      <c r="E275" s="23"/>
      <c r="J275" s="23"/>
      <c r="K275" s="22"/>
      <c r="L275" s="23"/>
      <c r="M275" s="23"/>
      <c r="N275" s="23"/>
      <c r="O275" s="19"/>
      <c r="P275" s="19"/>
      <c r="Q275" s="19"/>
    </row>
    <row r="276" spans="1:17" ht="18.75" hidden="1" x14ac:dyDescent="0.35">
      <c r="A276" s="19"/>
      <c r="B276" s="23"/>
      <c r="C276" s="23"/>
      <c r="D276" s="23"/>
      <c r="E276" s="23"/>
      <c r="J276" s="23"/>
      <c r="K276" s="22"/>
      <c r="L276" s="23"/>
      <c r="M276" s="23"/>
      <c r="N276" s="23"/>
      <c r="O276" s="19"/>
      <c r="P276" s="19"/>
      <c r="Q276" s="19"/>
    </row>
    <row r="277" spans="1:17" ht="18.75" hidden="1" x14ac:dyDescent="0.35">
      <c r="A277" s="19"/>
      <c r="B277" s="23"/>
      <c r="C277" s="23"/>
      <c r="D277" s="23"/>
      <c r="E277" s="23"/>
      <c r="J277" s="23"/>
      <c r="K277" s="22"/>
      <c r="L277" s="23"/>
      <c r="M277" s="23"/>
      <c r="N277" s="23"/>
      <c r="O277" s="19"/>
      <c r="P277" s="19"/>
      <c r="Q277" s="19"/>
    </row>
    <row r="278" spans="1:17" ht="18.75" hidden="1" x14ac:dyDescent="0.35">
      <c r="A278" s="19"/>
      <c r="B278" s="23"/>
      <c r="C278" s="23"/>
      <c r="D278" s="23"/>
      <c r="E278" s="23"/>
      <c r="J278" s="23"/>
      <c r="K278" s="22"/>
      <c r="L278" s="23"/>
      <c r="M278" s="23"/>
      <c r="N278" s="23"/>
      <c r="O278" s="19"/>
      <c r="P278" s="19"/>
      <c r="Q278" s="19"/>
    </row>
    <row r="279" spans="1:17" ht="18.75" hidden="1" x14ac:dyDescent="0.35">
      <c r="A279" s="19"/>
      <c r="B279" s="23"/>
      <c r="C279" s="23"/>
      <c r="D279" s="23"/>
      <c r="E279" s="23"/>
      <c r="J279" s="23"/>
      <c r="K279" s="22"/>
      <c r="L279" s="23"/>
      <c r="M279" s="23"/>
      <c r="N279" s="23"/>
      <c r="O279" s="19"/>
      <c r="P279" s="19"/>
      <c r="Q279" s="19"/>
    </row>
    <row r="280" spans="1:17" ht="18.75" hidden="1" x14ac:dyDescent="0.35">
      <c r="A280" s="19"/>
      <c r="B280" s="23"/>
      <c r="C280" s="23"/>
      <c r="D280" s="23"/>
      <c r="E280" s="23"/>
      <c r="J280" s="23"/>
      <c r="K280" s="22"/>
      <c r="L280" s="23"/>
      <c r="M280" s="23"/>
      <c r="N280" s="23"/>
      <c r="O280" s="19"/>
      <c r="P280" s="19"/>
      <c r="Q280" s="19"/>
    </row>
    <row r="281" spans="1:17" ht="18.75" hidden="1" x14ac:dyDescent="0.35">
      <c r="A281" s="19"/>
      <c r="B281" s="23"/>
      <c r="C281" s="23"/>
      <c r="D281" s="23"/>
      <c r="E281" s="23"/>
      <c r="J281" s="23"/>
      <c r="K281" s="22"/>
      <c r="L281" s="23"/>
      <c r="M281" s="23"/>
      <c r="N281" s="23"/>
      <c r="O281" s="19"/>
      <c r="P281" s="19"/>
      <c r="Q281" s="19"/>
    </row>
    <row r="282" spans="1:17" ht="18.75" hidden="1" x14ac:dyDescent="0.35">
      <c r="A282" s="19"/>
      <c r="B282" s="23"/>
      <c r="C282" s="23"/>
      <c r="D282" s="23"/>
      <c r="E282" s="23"/>
      <c r="J282" s="23"/>
      <c r="K282" s="22"/>
      <c r="L282" s="23"/>
      <c r="M282" s="23"/>
      <c r="N282" s="23"/>
      <c r="O282" s="19"/>
      <c r="P282" s="19"/>
      <c r="Q282" s="19"/>
    </row>
    <row r="283" spans="1:17" ht="18.75" hidden="1" x14ac:dyDescent="0.35">
      <c r="A283" s="19"/>
      <c r="B283" s="23"/>
      <c r="C283" s="23"/>
      <c r="D283" s="23"/>
      <c r="E283" s="23"/>
      <c r="J283" s="23"/>
      <c r="K283" s="22"/>
      <c r="L283" s="23"/>
      <c r="M283" s="23"/>
      <c r="N283" s="23"/>
      <c r="O283" s="19"/>
      <c r="P283" s="19"/>
      <c r="Q283" s="19"/>
    </row>
    <row r="284" spans="1:17" ht="18.75" hidden="1" x14ac:dyDescent="0.35">
      <c r="A284" s="19"/>
      <c r="B284" s="23"/>
      <c r="C284" s="23"/>
      <c r="D284" s="23"/>
      <c r="E284" s="23"/>
      <c r="J284" s="23"/>
      <c r="K284" s="22"/>
      <c r="L284" s="23"/>
      <c r="M284" s="23"/>
      <c r="N284" s="23"/>
      <c r="O284" s="19"/>
      <c r="P284" s="19"/>
      <c r="Q284" s="19"/>
    </row>
    <row r="285" spans="1:17" ht="18.75" hidden="1" x14ac:dyDescent="0.35">
      <c r="A285" s="19"/>
      <c r="B285" s="23"/>
      <c r="C285" s="23"/>
      <c r="D285" s="23"/>
      <c r="E285" s="23"/>
      <c r="J285" s="23"/>
      <c r="K285" s="22"/>
      <c r="L285" s="23"/>
      <c r="M285" s="23"/>
      <c r="N285" s="23"/>
      <c r="O285" s="19"/>
      <c r="P285" s="19"/>
      <c r="Q285" s="19"/>
    </row>
    <row r="286" spans="1:17" ht="18.75" hidden="1" x14ac:dyDescent="0.35">
      <c r="A286" s="19"/>
      <c r="B286" s="23"/>
      <c r="C286" s="23"/>
      <c r="D286" s="23"/>
      <c r="E286" s="23"/>
      <c r="J286" s="23"/>
      <c r="K286" s="22"/>
      <c r="L286" s="23"/>
      <c r="M286" s="23"/>
      <c r="N286" s="23"/>
      <c r="O286" s="19"/>
      <c r="P286" s="19"/>
      <c r="Q286" s="19"/>
    </row>
    <row r="287" spans="1:17" ht="18.75" hidden="1" x14ac:dyDescent="0.35">
      <c r="A287" s="19"/>
      <c r="B287" s="23"/>
      <c r="C287" s="23"/>
      <c r="D287" s="23"/>
      <c r="E287" s="23"/>
      <c r="J287" s="23"/>
      <c r="K287" s="22"/>
      <c r="L287" s="23"/>
      <c r="M287" s="23"/>
      <c r="N287" s="23"/>
      <c r="O287" s="19"/>
      <c r="P287" s="19"/>
      <c r="Q287" s="19"/>
    </row>
    <row r="288" spans="1:17" ht="18.75" hidden="1" x14ac:dyDescent="0.35">
      <c r="A288" s="19"/>
      <c r="B288" s="23"/>
      <c r="C288" s="23"/>
      <c r="D288" s="23"/>
      <c r="E288" s="23"/>
      <c r="J288" s="23"/>
      <c r="K288" s="22"/>
      <c r="L288" s="23"/>
      <c r="M288" s="23"/>
      <c r="N288" s="23"/>
      <c r="O288" s="19"/>
      <c r="P288" s="19"/>
      <c r="Q288" s="19"/>
    </row>
    <row r="289" spans="1:17" ht="18.75" hidden="1" x14ac:dyDescent="0.35">
      <c r="A289" s="19"/>
      <c r="B289" s="23"/>
      <c r="C289" s="23"/>
      <c r="D289" s="23"/>
      <c r="E289" s="23"/>
      <c r="J289" s="23"/>
      <c r="K289" s="22"/>
      <c r="L289" s="23"/>
      <c r="M289" s="23"/>
      <c r="N289" s="23"/>
      <c r="O289" s="19"/>
      <c r="P289" s="19"/>
      <c r="Q289" s="19"/>
    </row>
    <row r="290" spans="1:17" ht="18.75" hidden="1" x14ac:dyDescent="0.35">
      <c r="A290" s="19"/>
      <c r="B290" s="23"/>
      <c r="C290" s="23"/>
      <c r="D290" s="23"/>
      <c r="E290" s="23"/>
      <c r="J290" s="23"/>
      <c r="K290" s="22"/>
      <c r="L290" s="23"/>
      <c r="M290" s="23"/>
      <c r="N290" s="23"/>
      <c r="O290" s="19"/>
      <c r="P290" s="19"/>
      <c r="Q290" s="19"/>
    </row>
    <row r="291" spans="1:17" ht="18.75" hidden="1" x14ac:dyDescent="0.35">
      <c r="A291" s="19"/>
      <c r="B291" s="23"/>
      <c r="C291" s="23"/>
      <c r="D291" s="23"/>
      <c r="E291" s="23"/>
      <c r="J291" s="23"/>
      <c r="K291" s="22"/>
      <c r="L291" s="23"/>
      <c r="M291" s="23"/>
      <c r="N291" s="23"/>
      <c r="O291" s="19"/>
      <c r="P291" s="19"/>
      <c r="Q291" s="19"/>
    </row>
    <row r="292" spans="1:17" ht="18.75" hidden="1" x14ac:dyDescent="0.35">
      <c r="A292" s="19"/>
      <c r="B292" s="23"/>
      <c r="C292" s="23"/>
      <c r="D292" s="23"/>
      <c r="E292" s="23"/>
      <c r="J292" s="23"/>
      <c r="K292" s="22"/>
      <c r="L292" s="23"/>
      <c r="M292" s="23"/>
      <c r="N292" s="23"/>
      <c r="O292" s="19"/>
      <c r="P292" s="19"/>
      <c r="Q292" s="19"/>
    </row>
    <row r="293" spans="1:17" ht="18.75" hidden="1" x14ac:dyDescent="0.35">
      <c r="A293" s="19"/>
      <c r="B293" s="23"/>
      <c r="C293" s="23"/>
      <c r="D293" s="23"/>
      <c r="E293" s="23"/>
      <c r="J293" s="23"/>
      <c r="K293" s="22"/>
      <c r="L293" s="23"/>
      <c r="M293" s="23"/>
      <c r="N293" s="23"/>
      <c r="O293" s="19"/>
      <c r="P293" s="19"/>
      <c r="Q293" s="19"/>
    </row>
    <row r="294" spans="1:17" ht="18.75" hidden="1" x14ac:dyDescent="0.35">
      <c r="A294" s="19"/>
      <c r="B294" s="23"/>
      <c r="C294" s="23"/>
      <c r="D294" s="23"/>
      <c r="E294" s="23"/>
      <c r="J294" s="23"/>
      <c r="K294" s="22"/>
      <c r="L294" s="23"/>
      <c r="M294" s="23"/>
      <c r="N294" s="23"/>
      <c r="O294" s="19"/>
      <c r="P294" s="19"/>
      <c r="Q294" s="19"/>
    </row>
    <row r="295" spans="1:17" ht="18.75" hidden="1" x14ac:dyDescent="0.35">
      <c r="A295" s="19"/>
      <c r="B295" s="23"/>
      <c r="C295" s="23"/>
      <c r="D295" s="23"/>
      <c r="E295" s="23"/>
      <c r="J295" s="23"/>
      <c r="K295" s="22"/>
      <c r="L295" s="23"/>
      <c r="M295" s="23"/>
      <c r="N295" s="23"/>
      <c r="O295" s="19"/>
      <c r="P295" s="19"/>
      <c r="Q295" s="19"/>
    </row>
    <row r="296" spans="1:17" ht="18.75" hidden="1" x14ac:dyDescent="0.35">
      <c r="A296" s="19"/>
      <c r="B296" s="23"/>
      <c r="C296" s="23"/>
      <c r="D296" s="23"/>
      <c r="E296" s="23"/>
      <c r="J296" s="23"/>
      <c r="K296" s="22"/>
      <c r="L296" s="23"/>
      <c r="M296" s="23"/>
      <c r="N296" s="23"/>
      <c r="O296" s="19"/>
      <c r="P296" s="19"/>
      <c r="Q296" s="19"/>
    </row>
    <row r="297" spans="1:17" ht="18.75" hidden="1" x14ac:dyDescent="0.35">
      <c r="A297" s="19"/>
      <c r="B297" s="23"/>
      <c r="C297" s="23"/>
      <c r="D297" s="23"/>
      <c r="E297" s="23"/>
      <c r="J297" s="23"/>
      <c r="K297" s="22"/>
      <c r="L297" s="23"/>
      <c r="M297" s="23"/>
      <c r="N297" s="23"/>
      <c r="O297" s="19"/>
      <c r="P297" s="19"/>
      <c r="Q297" s="19"/>
    </row>
    <row r="298" spans="1:17" ht="18.75" hidden="1" x14ac:dyDescent="0.35">
      <c r="A298" s="19"/>
      <c r="B298" s="23"/>
      <c r="C298" s="23"/>
      <c r="D298" s="23"/>
      <c r="E298" s="23"/>
      <c r="J298" s="23"/>
      <c r="K298" s="22"/>
      <c r="L298" s="23"/>
      <c r="M298" s="23"/>
      <c r="N298" s="23"/>
      <c r="O298" s="19"/>
      <c r="P298" s="19"/>
      <c r="Q298" s="19"/>
    </row>
    <row r="299" spans="1:17" ht="18.75" hidden="1" x14ac:dyDescent="0.35">
      <c r="A299" s="19"/>
      <c r="B299" s="23"/>
      <c r="C299" s="23"/>
      <c r="D299" s="23"/>
      <c r="E299" s="23"/>
      <c r="J299" s="23"/>
      <c r="K299" s="22"/>
      <c r="L299" s="23"/>
      <c r="M299" s="23"/>
      <c r="N299" s="23"/>
      <c r="O299" s="19"/>
      <c r="P299" s="19"/>
      <c r="Q299" s="19"/>
    </row>
    <row r="300" spans="1:17" ht="18.75" hidden="1" x14ac:dyDescent="0.35">
      <c r="A300" s="19"/>
      <c r="B300" s="23"/>
      <c r="C300" s="23"/>
      <c r="D300" s="23"/>
      <c r="E300" s="23"/>
      <c r="J300" s="23"/>
      <c r="K300" s="22"/>
      <c r="L300" s="23"/>
      <c r="M300" s="23"/>
      <c r="N300" s="23"/>
      <c r="O300" s="19"/>
      <c r="P300" s="19"/>
      <c r="Q300" s="19"/>
    </row>
    <row r="301" spans="1:17" ht="18.75" hidden="1" x14ac:dyDescent="0.35">
      <c r="A301" s="19"/>
      <c r="B301" s="23"/>
      <c r="C301" s="23"/>
      <c r="D301" s="23"/>
      <c r="E301" s="23"/>
      <c r="J301" s="23"/>
      <c r="K301" s="22"/>
      <c r="L301" s="23"/>
      <c r="M301" s="23"/>
      <c r="N301" s="23"/>
      <c r="O301" s="19"/>
      <c r="P301" s="19"/>
      <c r="Q301" s="19"/>
    </row>
    <row r="302" spans="1:17" ht="18.75" hidden="1" x14ac:dyDescent="0.35">
      <c r="A302" s="19"/>
      <c r="B302" s="23"/>
      <c r="C302" s="23"/>
      <c r="D302" s="23"/>
      <c r="E302" s="23"/>
      <c r="J302" s="23"/>
      <c r="K302" s="22"/>
      <c r="L302" s="23"/>
      <c r="M302" s="23"/>
      <c r="N302" s="23"/>
      <c r="O302" s="19"/>
      <c r="P302" s="19"/>
      <c r="Q302" s="19"/>
    </row>
    <row r="303" spans="1:17" ht="18.75" hidden="1" x14ac:dyDescent="0.35">
      <c r="A303" s="19"/>
      <c r="B303" s="23"/>
      <c r="C303" s="23"/>
      <c r="D303" s="23"/>
      <c r="E303" s="23"/>
      <c r="J303" s="23"/>
      <c r="K303" s="22"/>
      <c r="L303" s="23"/>
      <c r="M303" s="23"/>
      <c r="N303" s="23"/>
      <c r="O303" s="19"/>
      <c r="P303" s="19"/>
      <c r="Q303" s="19"/>
    </row>
    <row r="304" spans="1:17" ht="18.75" hidden="1" x14ac:dyDescent="0.35">
      <c r="A304" s="19"/>
      <c r="B304" s="23"/>
      <c r="C304" s="23"/>
      <c r="D304" s="23"/>
      <c r="E304" s="23"/>
      <c r="J304" s="23"/>
      <c r="K304" s="22"/>
      <c r="L304" s="23"/>
      <c r="M304" s="23"/>
      <c r="N304" s="23"/>
      <c r="O304" s="19"/>
      <c r="P304" s="19"/>
      <c r="Q304" s="19"/>
    </row>
    <row r="305" spans="1:17" ht="18.75" hidden="1" x14ac:dyDescent="0.35">
      <c r="A305" s="19"/>
      <c r="B305" s="23"/>
      <c r="C305" s="23"/>
      <c r="D305" s="23"/>
      <c r="E305" s="23"/>
      <c r="J305" s="23"/>
      <c r="K305" s="22"/>
      <c r="L305" s="23"/>
      <c r="M305" s="23"/>
      <c r="N305" s="23"/>
      <c r="O305" s="19"/>
      <c r="P305" s="19"/>
      <c r="Q305" s="19"/>
    </row>
    <row r="306" spans="1:17" ht="18.75" hidden="1" x14ac:dyDescent="0.35">
      <c r="A306" s="19"/>
      <c r="B306" s="23"/>
      <c r="C306" s="23"/>
      <c r="D306" s="23"/>
      <c r="E306" s="23"/>
      <c r="J306" s="23"/>
      <c r="K306" s="22"/>
      <c r="L306" s="23"/>
      <c r="M306" s="23"/>
      <c r="N306" s="23"/>
      <c r="O306" s="19"/>
      <c r="P306" s="19"/>
      <c r="Q306" s="19"/>
    </row>
    <row r="307" spans="1:17" ht="18.75" hidden="1" x14ac:dyDescent="0.35">
      <c r="A307" s="19"/>
      <c r="B307" s="23"/>
      <c r="C307" s="23"/>
      <c r="D307" s="23"/>
      <c r="E307" s="23"/>
      <c r="J307" s="23"/>
      <c r="K307" s="22"/>
      <c r="L307" s="23"/>
      <c r="M307" s="23"/>
      <c r="N307" s="23"/>
      <c r="O307" s="19"/>
      <c r="P307" s="19"/>
      <c r="Q307" s="19"/>
    </row>
    <row r="308" spans="1:17" ht="18.75" hidden="1" x14ac:dyDescent="0.35">
      <c r="A308" s="19"/>
      <c r="B308" s="23"/>
      <c r="C308" s="23"/>
      <c r="D308" s="23"/>
      <c r="E308" s="23"/>
      <c r="J308" s="23"/>
      <c r="K308" s="22"/>
      <c r="L308" s="23"/>
      <c r="M308" s="23"/>
      <c r="N308" s="23"/>
      <c r="O308" s="19"/>
      <c r="P308" s="19"/>
      <c r="Q308" s="19"/>
    </row>
    <row r="309" spans="1:17" ht="18.75" hidden="1" x14ac:dyDescent="0.35">
      <c r="A309" s="19"/>
      <c r="B309" s="23"/>
      <c r="C309" s="23"/>
      <c r="D309" s="23"/>
      <c r="E309" s="23"/>
      <c r="J309" s="23"/>
      <c r="K309" s="22"/>
      <c r="L309" s="23"/>
      <c r="M309" s="23"/>
      <c r="N309" s="23"/>
      <c r="O309" s="19"/>
      <c r="P309" s="19"/>
      <c r="Q309" s="19"/>
    </row>
    <row r="310" spans="1:17" ht="18.75" hidden="1" x14ac:dyDescent="0.35">
      <c r="A310" s="19"/>
      <c r="B310" s="23"/>
      <c r="C310" s="23"/>
      <c r="D310" s="23"/>
      <c r="E310" s="23"/>
      <c r="J310" s="23"/>
      <c r="K310" s="22"/>
      <c r="L310" s="23"/>
      <c r="M310" s="23"/>
      <c r="N310" s="23"/>
      <c r="O310" s="19"/>
      <c r="P310" s="19"/>
      <c r="Q310" s="19"/>
    </row>
    <row r="311" spans="1:17" ht="18.75" hidden="1" x14ac:dyDescent="0.35">
      <c r="A311" s="19"/>
      <c r="B311" s="23"/>
      <c r="C311" s="23"/>
      <c r="D311" s="23"/>
      <c r="E311" s="23"/>
      <c r="J311" s="23"/>
      <c r="K311" s="22"/>
      <c r="L311" s="23"/>
      <c r="M311" s="23"/>
      <c r="N311" s="23"/>
      <c r="O311" s="19"/>
      <c r="P311" s="19"/>
      <c r="Q311" s="19"/>
    </row>
    <row r="312" spans="1:17" ht="18.75" hidden="1" x14ac:dyDescent="0.35">
      <c r="A312" s="19"/>
      <c r="B312" s="23"/>
      <c r="C312" s="23"/>
      <c r="D312" s="23"/>
      <c r="E312" s="23"/>
      <c r="J312" s="23"/>
      <c r="K312" s="22"/>
      <c r="L312" s="23"/>
      <c r="M312" s="23"/>
      <c r="N312" s="23"/>
      <c r="O312" s="19"/>
      <c r="P312" s="19"/>
      <c r="Q312" s="19"/>
    </row>
    <row r="313" spans="1:17" ht="18.75" hidden="1" x14ac:dyDescent="0.35">
      <c r="A313" s="19"/>
      <c r="B313" s="23"/>
      <c r="C313" s="23"/>
      <c r="D313" s="23"/>
      <c r="E313" s="23"/>
      <c r="J313" s="23"/>
      <c r="K313" s="22"/>
      <c r="L313" s="23"/>
      <c r="M313" s="23"/>
      <c r="N313" s="23"/>
      <c r="O313" s="19"/>
      <c r="P313" s="19"/>
      <c r="Q313" s="19"/>
    </row>
    <row r="314" spans="1:17" ht="18.75" hidden="1" x14ac:dyDescent="0.35">
      <c r="A314" s="19"/>
      <c r="B314" s="23"/>
      <c r="C314" s="23"/>
      <c r="D314" s="23"/>
      <c r="E314" s="23"/>
      <c r="J314" s="23"/>
      <c r="K314" s="22"/>
      <c r="L314" s="23"/>
      <c r="M314" s="23"/>
      <c r="N314" s="23"/>
      <c r="O314" s="19"/>
      <c r="P314" s="19"/>
      <c r="Q314" s="19"/>
    </row>
    <row r="315" spans="1:17" ht="18.75" hidden="1" x14ac:dyDescent="0.35">
      <c r="A315" s="19"/>
      <c r="B315" s="23"/>
      <c r="C315" s="23"/>
      <c r="D315" s="23"/>
      <c r="E315" s="23"/>
      <c r="J315" s="23"/>
      <c r="K315" s="22"/>
      <c r="L315" s="23"/>
      <c r="M315" s="23"/>
      <c r="N315" s="23"/>
      <c r="O315" s="19"/>
      <c r="P315" s="19"/>
      <c r="Q315" s="19"/>
    </row>
    <row r="316" spans="1:17" ht="18.75" hidden="1" x14ac:dyDescent="0.35">
      <c r="A316" s="19"/>
      <c r="B316" s="23"/>
      <c r="C316" s="23"/>
      <c r="D316" s="23"/>
      <c r="E316" s="23"/>
      <c r="J316" s="23"/>
      <c r="K316" s="22"/>
      <c r="L316" s="23"/>
      <c r="M316" s="23"/>
      <c r="N316" s="23"/>
      <c r="O316" s="19"/>
      <c r="P316" s="19"/>
      <c r="Q316" s="19"/>
    </row>
    <row r="317" spans="1:17" ht="18.75" hidden="1" x14ac:dyDescent="0.35">
      <c r="A317" s="19"/>
      <c r="B317" s="23"/>
      <c r="C317" s="23"/>
      <c r="D317" s="23"/>
      <c r="E317" s="23"/>
      <c r="J317" s="23"/>
      <c r="K317" s="22"/>
      <c r="L317" s="23"/>
      <c r="M317" s="23"/>
      <c r="N317" s="23"/>
      <c r="O317" s="19"/>
      <c r="P317" s="19"/>
      <c r="Q317" s="19"/>
    </row>
    <row r="318" spans="1:17" ht="18.75" hidden="1" x14ac:dyDescent="0.35">
      <c r="A318" s="19"/>
      <c r="B318" s="23"/>
      <c r="C318" s="23"/>
      <c r="D318" s="23"/>
      <c r="E318" s="23"/>
      <c r="J318" s="23"/>
      <c r="K318" s="22"/>
      <c r="L318" s="23"/>
      <c r="M318" s="23"/>
      <c r="N318" s="23"/>
      <c r="O318" s="19"/>
      <c r="P318" s="19"/>
      <c r="Q318" s="19"/>
    </row>
    <row r="319" spans="1:17" ht="18.75" hidden="1" x14ac:dyDescent="0.35">
      <c r="A319" s="19"/>
      <c r="B319" s="23"/>
      <c r="C319" s="23"/>
      <c r="D319" s="23"/>
      <c r="E319" s="23"/>
      <c r="J319" s="23"/>
      <c r="K319" s="22"/>
      <c r="L319" s="23"/>
      <c r="M319" s="23"/>
      <c r="N319" s="23"/>
      <c r="O319" s="19"/>
      <c r="P319" s="19"/>
      <c r="Q319" s="19"/>
    </row>
    <row r="320" spans="1:17" ht="18.75" hidden="1" x14ac:dyDescent="0.35">
      <c r="A320" s="19"/>
      <c r="B320" s="23"/>
      <c r="C320" s="23"/>
      <c r="D320" s="23"/>
      <c r="E320" s="23"/>
      <c r="J320" s="23"/>
      <c r="K320" s="22"/>
      <c r="L320" s="23"/>
      <c r="M320" s="23"/>
      <c r="N320" s="23"/>
      <c r="O320" s="19"/>
      <c r="P320" s="19"/>
      <c r="Q320" s="19"/>
    </row>
    <row r="321" spans="1:17" ht="18.75" hidden="1" x14ac:dyDescent="0.35">
      <c r="A321" s="19"/>
      <c r="B321" s="23"/>
      <c r="C321" s="23"/>
      <c r="D321" s="23"/>
      <c r="E321" s="23"/>
      <c r="J321" s="23"/>
      <c r="K321" s="22"/>
      <c r="L321" s="23"/>
      <c r="M321" s="23"/>
      <c r="N321" s="23"/>
      <c r="O321" s="19"/>
      <c r="P321" s="19"/>
      <c r="Q321" s="19"/>
    </row>
    <row r="322" spans="1:17" ht="18.75" hidden="1" x14ac:dyDescent="0.35">
      <c r="A322" s="19"/>
      <c r="B322" s="23"/>
      <c r="C322" s="23"/>
      <c r="D322" s="23"/>
      <c r="E322" s="23"/>
      <c r="J322" s="23"/>
      <c r="K322" s="22"/>
      <c r="L322" s="23"/>
      <c r="M322" s="23"/>
      <c r="N322" s="23"/>
      <c r="O322" s="19"/>
      <c r="P322" s="19"/>
      <c r="Q322" s="19"/>
    </row>
    <row r="323" spans="1:17" ht="18.75" hidden="1" x14ac:dyDescent="0.35">
      <c r="A323" s="19"/>
      <c r="B323" s="23"/>
      <c r="C323" s="23"/>
      <c r="D323" s="23"/>
      <c r="E323" s="23"/>
      <c r="J323" s="23"/>
      <c r="K323" s="22"/>
      <c r="L323" s="23"/>
      <c r="M323" s="23"/>
      <c r="N323" s="23"/>
      <c r="O323" s="19"/>
      <c r="P323" s="19"/>
      <c r="Q323" s="19"/>
    </row>
    <row r="324" spans="1:17" ht="18.75" hidden="1" x14ac:dyDescent="0.35">
      <c r="A324" s="19"/>
      <c r="B324" s="23"/>
      <c r="C324" s="23"/>
      <c r="D324" s="23"/>
      <c r="E324" s="23"/>
      <c r="J324" s="23"/>
      <c r="K324" s="22"/>
      <c r="L324" s="23"/>
      <c r="M324" s="23"/>
      <c r="N324" s="23"/>
      <c r="O324" s="19"/>
      <c r="P324" s="19"/>
      <c r="Q324" s="19"/>
    </row>
    <row r="325" spans="1:17" ht="18.75" hidden="1" x14ac:dyDescent="0.35">
      <c r="A325" s="19"/>
      <c r="B325" s="23"/>
      <c r="C325" s="23"/>
      <c r="D325" s="23"/>
      <c r="E325" s="23"/>
      <c r="J325" s="23"/>
      <c r="K325" s="22"/>
      <c r="L325" s="23"/>
      <c r="M325" s="23"/>
      <c r="N325" s="23"/>
      <c r="O325" s="19"/>
      <c r="P325" s="19"/>
      <c r="Q325" s="19"/>
    </row>
    <row r="326" spans="1:17" ht="18.75" hidden="1" x14ac:dyDescent="0.35">
      <c r="A326" s="19"/>
      <c r="B326" s="23"/>
      <c r="C326" s="23"/>
      <c r="D326" s="23"/>
      <c r="E326" s="23"/>
      <c r="J326" s="23"/>
      <c r="K326" s="22"/>
      <c r="L326" s="23"/>
      <c r="M326" s="23"/>
      <c r="N326" s="23"/>
      <c r="O326" s="19"/>
      <c r="P326" s="19"/>
      <c r="Q326" s="19"/>
    </row>
    <row r="327" spans="1:17" ht="18.75" hidden="1" x14ac:dyDescent="0.35">
      <c r="A327" s="19"/>
      <c r="B327" s="23"/>
      <c r="C327" s="23"/>
      <c r="D327" s="23"/>
      <c r="E327" s="23"/>
      <c r="J327" s="23"/>
      <c r="K327" s="22"/>
      <c r="L327" s="23"/>
      <c r="M327" s="23"/>
      <c r="N327" s="23"/>
      <c r="O327" s="19"/>
      <c r="P327" s="19"/>
      <c r="Q327" s="19"/>
    </row>
    <row r="328" spans="1:17" ht="18.75" hidden="1" x14ac:dyDescent="0.35">
      <c r="A328" s="19"/>
      <c r="B328" s="23"/>
      <c r="C328" s="23"/>
      <c r="D328" s="23"/>
      <c r="E328" s="23"/>
      <c r="J328" s="23"/>
      <c r="K328" s="22"/>
      <c r="L328" s="23"/>
      <c r="M328" s="23"/>
      <c r="N328" s="23"/>
      <c r="O328" s="19"/>
      <c r="P328" s="19"/>
      <c r="Q328" s="19"/>
    </row>
    <row r="329" spans="1:17" ht="18.75" hidden="1" x14ac:dyDescent="0.35">
      <c r="A329" s="19"/>
      <c r="B329" s="23"/>
      <c r="C329" s="23"/>
      <c r="D329" s="23"/>
      <c r="E329" s="23"/>
      <c r="J329" s="23"/>
      <c r="K329" s="22"/>
      <c r="L329" s="23"/>
      <c r="M329" s="23"/>
      <c r="N329" s="23"/>
      <c r="O329" s="19"/>
      <c r="P329" s="19"/>
      <c r="Q329" s="19"/>
    </row>
    <row r="330" spans="1:17" ht="18.75" hidden="1" x14ac:dyDescent="0.35">
      <c r="A330" s="19"/>
      <c r="B330" s="23"/>
      <c r="C330" s="23"/>
      <c r="D330" s="23"/>
      <c r="E330" s="23"/>
      <c r="J330" s="23"/>
      <c r="K330" s="22"/>
      <c r="L330" s="23"/>
      <c r="M330" s="23"/>
      <c r="N330" s="23"/>
      <c r="O330" s="19"/>
      <c r="P330" s="19"/>
      <c r="Q330" s="19"/>
    </row>
    <row r="331" spans="1:17" ht="18.75" hidden="1" x14ac:dyDescent="0.35">
      <c r="A331" s="19"/>
      <c r="B331" s="23"/>
      <c r="C331" s="23"/>
      <c r="D331" s="23"/>
      <c r="E331" s="23"/>
      <c r="J331" s="23"/>
      <c r="K331" s="22"/>
      <c r="L331" s="23"/>
      <c r="M331" s="23"/>
      <c r="N331" s="23"/>
      <c r="O331" s="19"/>
      <c r="P331" s="19"/>
      <c r="Q331" s="19"/>
    </row>
    <row r="332" spans="1:17" ht="18.75" hidden="1" x14ac:dyDescent="0.35">
      <c r="A332" s="19"/>
      <c r="B332" s="23"/>
      <c r="C332" s="23"/>
      <c r="D332" s="23"/>
      <c r="E332" s="23"/>
      <c r="J332" s="23"/>
      <c r="K332" s="22"/>
      <c r="L332" s="23"/>
      <c r="M332" s="23"/>
      <c r="N332" s="23"/>
      <c r="O332" s="19"/>
      <c r="P332" s="19"/>
      <c r="Q332" s="19"/>
    </row>
  </sheetData>
  <mergeCells count="164">
    <mergeCell ref="E90:E91"/>
    <mergeCell ref="E92:E94"/>
    <mergeCell ref="E95:E96"/>
    <mergeCell ref="E73:E75"/>
    <mergeCell ref="E79:E80"/>
    <mergeCell ref="F11:F13"/>
    <mergeCell ref="G11:G13"/>
    <mergeCell ref="F14:F17"/>
    <mergeCell ref="G14:G17"/>
    <mergeCell ref="F27:F29"/>
    <mergeCell ref="F30:F33"/>
    <mergeCell ref="F34:F36"/>
    <mergeCell ref="F73:F75"/>
    <mergeCell ref="F79:F80"/>
    <mergeCell ref="G73:G75"/>
    <mergeCell ref="G79:G80"/>
    <mergeCell ref="F90:F91"/>
    <mergeCell ref="F92:F94"/>
    <mergeCell ref="F95:F96"/>
    <mergeCell ref="G90:G91"/>
    <mergeCell ref="G92:G94"/>
    <mergeCell ref="G95:G96"/>
    <mergeCell ref="G27:G29"/>
    <mergeCell ref="G30:G33"/>
    <mergeCell ref="G61:G63"/>
    <mergeCell ref="F61:F63"/>
    <mergeCell ref="E11:E13"/>
    <mergeCell ref="E14:E17"/>
    <mergeCell ref="E27:E29"/>
    <mergeCell ref="E30:E33"/>
    <mergeCell ref="E34:E36"/>
    <mergeCell ref="E37:E39"/>
    <mergeCell ref="E40:E42"/>
    <mergeCell ref="E52:E55"/>
    <mergeCell ref="E56:E57"/>
    <mergeCell ref="F37:F39"/>
    <mergeCell ref="F40:F42"/>
    <mergeCell ref="E58:E60"/>
    <mergeCell ref="E61:E63"/>
    <mergeCell ref="G52:G55"/>
    <mergeCell ref="G56:G57"/>
    <mergeCell ref="G58:G60"/>
    <mergeCell ref="F58:F60"/>
    <mergeCell ref="G40:G42"/>
    <mergeCell ref="F52:F55"/>
    <mergeCell ref="F56:F57"/>
    <mergeCell ref="B88:D88"/>
    <mergeCell ref="B90:B91"/>
    <mergeCell ref="C90:C91"/>
    <mergeCell ref="D90:D91"/>
    <mergeCell ref="B84:D84"/>
    <mergeCell ref="B85:D85"/>
    <mergeCell ref="B70:D70"/>
    <mergeCell ref="B87:D87"/>
    <mergeCell ref="B83:D83"/>
    <mergeCell ref="B71:D71"/>
    <mergeCell ref="B73:B75"/>
    <mergeCell ref="C73:C75"/>
    <mergeCell ref="D73:D75"/>
    <mergeCell ref="B67:D67"/>
    <mergeCell ref="B68:D68"/>
    <mergeCell ref="B27:B29"/>
    <mergeCell ref="C14:C17"/>
    <mergeCell ref="D14:D17"/>
    <mergeCell ref="B37:B39"/>
    <mergeCell ref="C37:C39"/>
    <mergeCell ref="B40:B42"/>
    <mergeCell ref="C40:C42"/>
    <mergeCell ref="D37:D39"/>
    <mergeCell ref="B20:D20"/>
    <mergeCell ref="B21:D21"/>
    <mergeCell ref="B22:D22"/>
    <mergeCell ref="B34:B36"/>
    <mergeCell ref="D30:D33"/>
    <mergeCell ref="D34:D36"/>
    <mergeCell ref="B25:D25"/>
    <mergeCell ref="B30:B33"/>
    <mergeCell ref="B24:D24"/>
    <mergeCell ref="D27:D29"/>
    <mergeCell ref="B23:D23"/>
    <mergeCell ref="B52:B55"/>
    <mergeCell ref="B45:D45"/>
    <mergeCell ref="B46:D46"/>
    <mergeCell ref="J46:N46"/>
    <mergeCell ref="C52:C55"/>
    <mergeCell ref="D52:D55"/>
    <mergeCell ref="D56:D57"/>
    <mergeCell ref="B50:D50"/>
    <mergeCell ref="J50:N50"/>
    <mergeCell ref="J47:N47"/>
    <mergeCell ref="B47:D47"/>
    <mergeCell ref="B49:D49"/>
    <mergeCell ref="J69:N69"/>
    <mergeCell ref="D11:D13"/>
    <mergeCell ref="B7:D7"/>
    <mergeCell ref="J22:N22"/>
    <mergeCell ref="J21:N21"/>
    <mergeCell ref="J20:N20"/>
    <mergeCell ref="J45:N45"/>
    <mergeCell ref="J25:N25"/>
    <mergeCell ref="J4:N4"/>
    <mergeCell ref="J5:N5"/>
    <mergeCell ref="J6:N6"/>
    <mergeCell ref="J9:N9"/>
    <mergeCell ref="J8:N8"/>
    <mergeCell ref="J24:N24"/>
    <mergeCell ref="J7:N7"/>
    <mergeCell ref="J23:N23"/>
    <mergeCell ref="C27:C29"/>
    <mergeCell ref="B14:B17"/>
    <mergeCell ref="J48:N48"/>
    <mergeCell ref="D40:D42"/>
    <mergeCell ref="C30:C33"/>
    <mergeCell ref="C34:C36"/>
    <mergeCell ref="G34:G36"/>
    <mergeCell ref="G37:G39"/>
    <mergeCell ref="C11:C13"/>
    <mergeCell ref="C95:C96"/>
    <mergeCell ref="B95:B96"/>
    <mergeCell ref="D95:D96"/>
    <mergeCell ref="L28:L29"/>
    <mergeCell ref="B79:B80"/>
    <mergeCell ref="C79:C80"/>
    <mergeCell ref="D79:D80"/>
    <mergeCell ref="B92:B94"/>
    <mergeCell ref="C92:C94"/>
    <mergeCell ref="D92:D94"/>
    <mergeCell ref="J66:N66"/>
    <mergeCell ref="J88:N88"/>
    <mergeCell ref="J85:N85"/>
    <mergeCell ref="J84:N84"/>
    <mergeCell ref="J83:N83"/>
    <mergeCell ref="J68:N68"/>
    <mergeCell ref="J67:N67"/>
    <mergeCell ref="B66:D66"/>
    <mergeCell ref="J70:N70"/>
    <mergeCell ref="J87:N87"/>
    <mergeCell ref="J71:N71"/>
    <mergeCell ref="D61:D63"/>
    <mergeCell ref="B86:D86"/>
    <mergeCell ref="J2:K2"/>
    <mergeCell ref="C2:F2"/>
    <mergeCell ref="J86:N86"/>
    <mergeCell ref="B48:D48"/>
    <mergeCell ref="B69:D69"/>
    <mergeCell ref="B76:B78"/>
    <mergeCell ref="C76:C78"/>
    <mergeCell ref="D76:D78"/>
    <mergeCell ref="E76:E78"/>
    <mergeCell ref="F76:F78"/>
    <mergeCell ref="B56:B57"/>
    <mergeCell ref="C56:C57"/>
    <mergeCell ref="B58:B60"/>
    <mergeCell ref="C58:C60"/>
    <mergeCell ref="B61:B63"/>
    <mergeCell ref="C61:C63"/>
    <mergeCell ref="J49:N49"/>
    <mergeCell ref="D58:D60"/>
    <mergeCell ref="B4:D4"/>
    <mergeCell ref="B5:D5"/>
    <mergeCell ref="B6:D6"/>
    <mergeCell ref="B9:D9"/>
    <mergeCell ref="B8:D8"/>
    <mergeCell ref="B11:B13"/>
  </mergeCells>
  <conditionalFormatting sqref="E7">
    <cfRule type="expression" dxfId="7" priority="5">
      <formula>IF(E7&gt;=E9,1,0)</formula>
    </cfRule>
  </conditionalFormatting>
  <conditionalFormatting sqref="E23">
    <cfRule type="expression" dxfId="6" priority="4">
      <formula>IF(E23&gt;=E25,1,0)</formula>
    </cfRule>
  </conditionalFormatting>
  <conditionalFormatting sqref="E48">
    <cfRule type="expression" dxfId="5" priority="3">
      <formula>IF(E48&gt;=E50,1,0)</formula>
    </cfRule>
  </conditionalFormatting>
  <conditionalFormatting sqref="E69">
    <cfRule type="expression" dxfId="4" priority="2">
      <formula>IF(E69&gt;=E71,1,0)</formula>
    </cfRule>
  </conditionalFormatting>
  <conditionalFormatting sqref="E86">
    <cfRule type="expression" dxfId="3" priority="1">
      <formula>IF(E86&gt;=E88,1,0)</formula>
    </cfRule>
  </conditionalFormatting>
  <dataValidations count="17">
    <dataValidation type="list" allowBlank="1" showInputMessage="1" showErrorMessage="1" sqref="E11" xr:uid="{154A960D-3C57-4BE6-9E25-A456B5C9686F}">
      <formula1>$J$11:$J$13</formula1>
    </dataValidation>
    <dataValidation type="list" allowBlank="1" showInputMessage="1" showErrorMessage="1" sqref="E14" xr:uid="{4FFB27A9-42F9-4AC0-8802-45F57D5FCDF3}">
      <formula1>$J$14:$J$17</formula1>
    </dataValidation>
    <dataValidation type="list" allowBlank="1" showInputMessage="1" showErrorMessage="1" sqref="E27" xr:uid="{29E806D7-498C-4ED4-AEF1-8A8C282A4D32}">
      <formula1>$J$27:$J$29</formula1>
    </dataValidation>
    <dataValidation type="list" allowBlank="1" showInputMessage="1" showErrorMessage="1" sqref="E30" xr:uid="{D5C355E4-DBC9-45A1-A5D3-53CB13FF35D9}">
      <formula1>$J$30:$J$33</formula1>
    </dataValidation>
    <dataValidation type="list" allowBlank="1" showInputMessage="1" showErrorMessage="1" sqref="E34" xr:uid="{E07C1A34-6073-4DF7-AE95-1CB07E6A5679}">
      <formula1>$J$34:$J$36</formula1>
    </dataValidation>
    <dataValidation type="list" allowBlank="1" showInputMessage="1" showErrorMessage="1" sqref="E37" xr:uid="{27A4324E-0149-481E-8432-F59C5914527B}">
      <formula1>$J$37:$J$39</formula1>
    </dataValidation>
    <dataValidation type="list" allowBlank="1" showInputMessage="1" showErrorMessage="1" sqref="E40" xr:uid="{7C3026C8-7020-4898-83F3-676D787D2769}">
      <formula1>$J$40:$J$42</formula1>
    </dataValidation>
    <dataValidation type="list" allowBlank="1" showInputMessage="1" showErrorMessage="1" sqref="E52" xr:uid="{98D8DE07-58C6-4CE8-93E7-45A1D1AE63DC}">
      <formula1>$J$52:$J$55</formula1>
    </dataValidation>
    <dataValidation type="list" allowBlank="1" showInputMessage="1" showErrorMessage="1" sqref="E56" xr:uid="{C1401033-B837-43FB-A86C-6BA8EE004E67}">
      <formula1>$J$56:$J$57</formula1>
    </dataValidation>
    <dataValidation type="list" allowBlank="1" showInputMessage="1" showErrorMessage="1" sqref="E58" xr:uid="{CA8E201F-30AC-453D-B488-95F09D839C9A}">
      <formula1>$J$58:$J$60</formula1>
    </dataValidation>
    <dataValidation type="list" allowBlank="1" showInputMessage="1" showErrorMessage="1" sqref="E61" xr:uid="{ABA0E0EA-F7D6-4597-8304-5500D5E92585}">
      <formula1>$J$61:$J$63</formula1>
    </dataValidation>
    <dataValidation type="list" allowBlank="1" showInputMessage="1" showErrorMessage="1" sqref="E90" xr:uid="{5948725B-CE45-4F92-8A6B-7A80FAE15AA6}">
      <formula1>$J$90:$J$91</formula1>
    </dataValidation>
    <dataValidation type="list" allowBlank="1" showInputMessage="1" showErrorMessage="1" sqref="E92" xr:uid="{721A6DFD-6037-4F14-9A34-DDBCB07A707C}">
      <formula1>$J$92:$J$94</formula1>
    </dataValidation>
    <dataValidation type="list" allowBlank="1" showInputMessage="1" showErrorMessage="1" sqref="E95" xr:uid="{0A445E48-35C6-457D-9C73-C0E814967AC2}">
      <formula1>$J$95:$J$96</formula1>
    </dataValidation>
    <dataValidation type="list" allowBlank="1" showInputMessage="1" showErrorMessage="1" sqref="E73" xr:uid="{3BFD99AA-E9BA-4C0F-AF62-A86FDB9F3A4B}">
      <formula1>$J$73:$J$75</formula1>
    </dataValidation>
    <dataValidation type="list" allowBlank="1" showInputMessage="1" showErrorMessage="1" sqref="E79" xr:uid="{BCE6AB60-6A79-44C5-8658-BF9DE2652508}">
      <formula1>$J$79:$J$80</formula1>
    </dataValidation>
    <dataValidation type="list" allowBlank="1" showInputMessage="1" showErrorMessage="1" sqref="E76:E78" xr:uid="{9403D633-C94F-4C71-9CCE-03397368FE4C}">
      <formula1>$J$76:$J$78</formula1>
    </dataValidation>
  </dataValidations>
  <pageMargins left="0.7" right="0.7" top="0.75" bottom="0.75" header="0.3" footer="0.3"/>
  <pageSetup paperSize="9" scale="26" fitToHeight="2" orientation="landscape" r:id="rId1"/>
  <rowBreaks count="1" manualBreakCount="1">
    <brk id="43"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E09F-2FFB-4C9A-9EBA-928E18A106EE}">
  <sheetPr>
    <pageSetUpPr fitToPage="1"/>
  </sheetPr>
  <dimension ref="A1:XFC315"/>
  <sheetViews>
    <sheetView showGridLines="0" topLeftCell="A52" zoomScale="70" zoomScaleNormal="70" workbookViewId="0">
      <selection activeCell="B67" sqref="B67:B95"/>
    </sheetView>
  </sheetViews>
  <sheetFormatPr defaultColWidth="1.85546875" defaultRowHeight="18" zeroHeight="1" x14ac:dyDescent="0.35"/>
  <cols>
    <col min="1" max="1" width="4" style="1" customWidth="1"/>
    <col min="2" max="2" width="21.140625" style="115" customWidth="1"/>
    <col min="3" max="3" width="34.85546875" style="115" customWidth="1"/>
    <col min="4" max="4" width="20.42578125" style="115" bestFit="1" customWidth="1"/>
    <col min="5" max="5" width="26.5703125" style="115" customWidth="1"/>
    <col min="6" max="6" width="26.85546875" style="115" customWidth="1"/>
    <col min="7" max="7" width="36.85546875" style="115" customWidth="1"/>
    <col min="8" max="9" width="4.140625" style="1" customWidth="1"/>
    <col min="10" max="10" width="37.85546875" style="115" hidden="1" customWidth="1"/>
    <col min="11" max="11" width="15.5703125" style="116" hidden="1" customWidth="1"/>
    <col min="12" max="12" width="21.140625" style="115" hidden="1" customWidth="1"/>
    <col min="13" max="13" width="30.140625" style="115" hidden="1" customWidth="1"/>
    <col min="14" max="14" width="15" style="115" hidden="1" customWidth="1"/>
    <col min="15" max="15" width="8.85546875" style="1" hidden="1" customWidth="1"/>
    <col min="16" max="16383" width="0" style="1" hidden="1" customWidth="1"/>
    <col min="16384" max="16384" width="1.85546875" style="1" hidden="1" customWidth="1"/>
  </cols>
  <sheetData>
    <row r="1" spans="1:23" s="355" customFormat="1" ht="54" customHeight="1" x14ac:dyDescent="0.25">
      <c r="A1" s="286" t="s">
        <v>118</v>
      </c>
      <c r="B1" s="349"/>
      <c r="C1" s="349"/>
      <c r="D1" s="349"/>
      <c r="E1" s="349"/>
      <c r="F1" s="349"/>
      <c r="G1" s="349"/>
      <c r="H1" s="349"/>
      <c r="I1" s="349"/>
      <c r="J1" s="349"/>
      <c r="K1" s="350"/>
      <c r="L1" s="349"/>
      <c r="M1" s="349"/>
      <c r="N1" s="349"/>
    </row>
    <row r="2" spans="1:23" s="19" customFormat="1" ht="125.1" customHeight="1" x14ac:dyDescent="0.35">
      <c r="B2" s="20"/>
      <c r="C2" s="376" t="s">
        <v>245</v>
      </c>
      <c r="D2" s="376"/>
      <c r="E2" s="376"/>
      <c r="F2" s="366" t="s">
        <v>342</v>
      </c>
      <c r="G2" s="23"/>
      <c r="H2" s="1"/>
      <c r="I2" s="1"/>
      <c r="J2" s="21" t="s">
        <v>275</v>
      </c>
      <c r="K2" s="22"/>
      <c r="L2" s="23"/>
      <c r="M2" s="23"/>
      <c r="N2" s="23"/>
      <c r="P2" s="24" t="s">
        <v>256</v>
      </c>
      <c r="Q2" s="24"/>
      <c r="R2" s="24"/>
    </row>
    <row r="3" spans="1:23" s="19" customFormat="1" ht="15.95" customHeight="1" thickBot="1" x14ac:dyDescent="0.4">
      <c r="B3" s="23"/>
      <c r="C3" s="23"/>
      <c r="D3" s="23"/>
      <c r="E3" s="23"/>
      <c r="F3" s="23"/>
      <c r="G3" s="23"/>
      <c r="H3" s="1"/>
      <c r="I3" s="1"/>
      <c r="J3" s="23"/>
      <c r="K3" s="22"/>
      <c r="L3" s="23"/>
      <c r="M3" s="23"/>
      <c r="N3" s="23"/>
      <c r="P3" s="26"/>
      <c r="Q3" s="26"/>
      <c r="R3" s="26"/>
      <c r="S3" s="26"/>
      <c r="T3" s="26"/>
      <c r="U3" s="26"/>
      <c r="V3" s="26"/>
      <c r="W3" s="26"/>
    </row>
    <row r="4" spans="1:23" s="19" customFormat="1" ht="18.75" x14ac:dyDescent="0.35">
      <c r="B4" s="415" t="s">
        <v>332</v>
      </c>
      <c r="C4" s="416"/>
      <c r="D4" s="416"/>
      <c r="E4" s="118" t="str">
        <f>J4</f>
        <v>Resources</v>
      </c>
      <c r="F4" s="1"/>
      <c r="G4" s="1"/>
      <c r="H4" s="1"/>
      <c r="I4" s="1"/>
      <c r="J4" s="508" t="s">
        <v>119</v>
      </c>
      <c r="K4" s="509"/>
      <c r="L4" s="509"/>
      <c r="M4" s="509"/>
      <c r="N4" s="510"/>
      <c r="P4" s="26"/>
      <c r="Q4" s="26"/>
      <c r="R4" s="26"/>
      <c r="S4" s="26"/>
      <c r="T4" s="26"/>
      <c r="U4" s="26"/>
      <c r="V4" s="26"/>
      <c r="W4" s="26"/>
    </row>
    <row r="5" spans="1:23" s="19" customFormat="1" ht="18.75" x14ac:dyDescent="0.35">
      <c r="B5" s="380" t="s">
        <v>33</v>
      </c>
      <c r="C5" s="381"/>
      <c r="D5" s="381"/>
      <c r="E5" s="346">
        <f t="shared" ref="E5:E9" si="0">J5</f>
        <v>1</v>
      </c>
      <c r="F5" s="1"/>
      <c r="G5" s="1"/>
      <c r="H5" s="1"/>
      <c r="I5" s="1"/>
      <c r="J5" s="377">
        <v>1</v>
      </c>
      <c r="K5" s="378"/>
      <c r="L5" s="378"/>
      <c r="M5" s="378"/>
      <c r="N5" s="379"/>
      <c r="P5" s="26"/>
      <c r="Q5" s="120"/>
      <c r="R5" s="26"/>
      <c r="S5" s="26"/>
      <c r="T5" s="26"/>
      <c r="U5" s="26"/>
      <c r="V5" s="26"/>
      <c r="W5" s="26"/>
    </row>
    <row r="6" spans="1:23" s="19" customFormat="1" ht="18.75" x14ac:dyDescent="0.35">
      <c r="B6" s="380" t="s">
        <v>120</v>
      </c>
      <c r="C6" s="381"/>
      <c r="D6" s="381"/>
      <c r="E6" s="346" t="str">
        <f t="shared" si="0"/>
        <v>Organisation</v>
      </c>
      <c r="F6" s="1"/>
      <c r="G6" s="1"/>
      <c r="H6" s="1"/>
      <c r="I6" s="1"/>
      <c r="J6" s="377" t="s">
        <v>29</v>
      </c>
      <c r="K6" s="378"/>
      <c r="L6" s="378"/>
      <c r="M6" s="378"/>
      <c r="N6" s="379"/>
      <c r="R6" s="26"/>
      <c r="S6" s="26"/>
      <c r="T6" s="26"/>
      <c r="U6" s="26"/>
      <c r="V6" s="26"/>
      <c r="W6" s="26"/>
    </row>
    <row r="7" spans="1:23" s="19" customFormat="1" ht="18.75" x14ac:dyDescent="0.35">
      <c r="B7" s="380" t="s">
        <v>318</v>
      </c>
      <c r="C7" s="381"/>
      <c r="D7" s="381"/>
      <c r="E7" s="368">
        <f>Q8</f>
        <v>15</v>
      </c>
      <c r="F7" s="1"/>
      <c r="G7" s="1"/>
      <c r="H7" s="1"/>
      <c r="I7" s="1"/>
      <c r="J7" s="377" t="s">
        <v>30</v>
      </c>
      <c r="K7" s="378"/>
      <c r="L7" s="378"/>
      <c r="M7" s="378"/>
      <c r="N7" s="379"/>
      <c r="R7" s="26"/>
      <c r="S7" s="26"/>
      <c r="T7" s="26"/>
      <c r="U7" s="26"/>
      <c r="V7" s="26"/>
      <c r="W7" s="26"/>
    </row>
    <row r="8" spans="1:23" s="19" customFormat="1" ht="18.75" x14ac:dyDescent="0.35">
      <c r="B8" s="419" t="s">
        <v>31</v>
      </c>
      <c r="C8" s="420"/>
      <c r="D8" s="421"/>
      <c r="E8" s="347">
        <f t="shared" si="0"/>
        <v>30</v>
      </c>
      <c r="F8" s="1"/>
      <c r="G8" s="1"/>
      <c r="H8" s="1"/>
      <c r="I8" s="1"/>
      <c r="J8" s="449">
        <f>(D14*K17)+(D18*K20)</f>
        <v>30</v>
      </c>
      <c r="K8" s="450"/>
      <c r="L8" s="450"/>
      <c r="M8" s="450"/>
      <c r="N8" s="451"/>
      <c r="P8" s="26" t="s">
        <v>247</v>
      </c>
      <c r="Q8" s="26">
        <f>SUM(R11:R19)</f>
        <v>15</v>
      </c>
      <c r="S8" s="26"/>
      <c r="T8" s="26"/>
      <c r="U8" s="26"/>
      <c r="V8" s="26"/>
      <c r="W8" s="26"/>
    </row>
    <row r="9" spans="1:23" s="19" customFormat="1" ht="16.350000000000001" customHeight="1" thickBot="1" x14ac:dyDescent="0.4">
      <c r="B9" s="417" t="s">
        <v>121</v>
      </c>
      <c r="C9" s="418"/>
      <c r="D9" s="418"/>
      <c r="E9" s="348">
        <f t="shared" si="0"/>
        <v>15</v>
      </c>
      <c r="F9" s="124"/>
      <c r="G9" s="124"/>
      <c r="H9" s="1"/>
      <c r="I9" s="1"/>
      <c r="J9" s="377">
        <f>J8/2</f>
        <v>15</v>
      </c>
      <c r="K9" s="378"/>
      <c r="L9" s="378"/>
      <c r="M9" s="378"/>
      <c r="N9" s="379"/>
      <c r="P9" s="26" t="s">
        <v>248</v>
      </c>
      <c r="Q9" s="28">
        <f>Q8/J8</f>
        <v>0.5</v>
      </c>
    </row>
    <row r="10" spans="1:23" s="19" customFormat="1" ht="75.75" thickBot="1" x14ac:dyDescent="0.4">
      <c r="B10" s="125" t="s">
        <v>33</v>
      </c>
      <c r="C10" s="126" t="s">
        <v>34</v>
      </c>
      <c r="D10" s="126" t="s">
        <v>35</v>
      </c>
      <c r="E10" s="126" t="s">
        <v>254</v>
      </c>
      <c r="F10" s="127" t="s">
        <v>39</v>
      </c>
      <c r="G10" s="128" t="s">
        <v>254</v>
      </c>
      <c r="H10" s="1"/>
      <c r="I10" s="1"/>
      <c r="J10" s="33" t="s">
        <v>36</v>
      </c>
      <c r="K10" s="34" t="s">
        <v>37</v>
      </c>
      <c r="L10" s="34" t="s">
        <v>38</v>
      </c>
      <c r="M10" s="34" t="s">
        <v>39</v>
      </c>
      <c r="N10" s="35" t="s">
        <v>40</v>
      </c>
      <c r="P10" s="19" t="s">
        <v>246</v>
      </c>
      <c r="Q10" s="19" t="s">
        <v>249</v>
      </c>
    </row>
    <row r="11" spans="1:23" s="26" customFormat="1" ht="18.75" x14ac:dyDescent="0.35">
      <c r="B11" s="465" t="s">
        <v>61</v>
      </c>
      <c r="C11" s="437" t="s">
        <v>349</v>
      </c>
      <c r="D11" s="468">
        <v>0</v>
      </c>
      <c r="E11" s="391" t="s">
        <v>63</v>
      </c>
      <c r="F11" s="468" t="str">
        <f>VLOOKUP(E11,J11:M13,4,FALSE)</f>
        <v>N/A</v>
      </c>
      <c r="G11" s="391"/>
      <c r="H11" s="1"/>
      <c r="I11" s="1"/>
      <c r="J11" s="61" t="s">
        <v>42</v>
      </c>
      <c r="K11" s="62">
        <v>0</v>
      </c>
      <c r="L11" s="92" t="s">
        <v>42</v>
      </c>
      <c r="M11" s="92" t="s">
        <v>43</v>
      </c>
      <c r="N11" s="129"/>
      <c r="P11" s="19">
        <f>IFERROR(VLOOKUP(E11,J11:K13,2,FALSE),0)</f>
        <v>0</v>
      </c>
      <c r="Q11" s="41">
        <f>D11</f>
        <v>0</v>
      </c>
      <c r="R11" s="19">
        <f>Q11*P11</f>
        <v>0</v>
      </c>
    </row>
    <row r="12" spans="1:23" s="26" customFormat="1" ht="39.6" customHeight="1" x14ac:dyDescent="0.35">
      <c r="B12" s="404"/>
      <c r="C12" s="476"/>
      <c r="D12" s="453"/>
      <c r="E12" s="392"/>
      <c r="F12" s="453"/>
      <c r="G12" s="392"/>
      <c r="H12" s="1"/>
      <c r="I12" s="1"/>
      <c r="J12" s="65" t="s">
        <v>63</v>
      </c>
      <c r="K12" s="66">
        <v>0</v>
      </c>
      <c r="L12" s="94" t="s">
        <v>42</v>
      </c>
      <c r="M12" s="94" t="s">
        <v>43</v>
      </c>
      <c r="N12" s="130"/>
      <c r="P12" s="19"/>
      <c r="Q12" s="19"/>
      <c r="R12" s="19"/>
    </row>
    <row r="13" spans="1:23" s="26" customFormat="1" ht="44.1" customHeight="1" thickBot="1" x14ac:dyDescent="0.4">
      <c r="B13" s="405"/>
      <c r="C13" s="438"/>
      <c r="D13" s="454"/>
      <c r="E13" s="393"/>
      <c r="F13" s="454"/>
      <c r="G13" s="393"/>
      <c r="H13" s="1"/>
      <c r="I13" s="1"/>
      <c r="J13" s="68" t="s">
        <v>122</v>
      </c>
      <c r="K13" s="69">
        <v>0</v>
      </c>
      <c r="L13" s="96" t="s">
        <v>42</v>
      </c>
      <c r="M13" s="96" t="s">
        <v>43</v>
      </c>
      <c r="N13" s="131"/>
      <c r="P13" s="19"/>
      <c r="Q13" s="19"/>
      <c r="R13" s="19"/>
    </row>
    <row r="14" spans="1:23" s="19" customFormat="1" ht="18.75" x14ac:dyDescent="0.35">
      <c r="B14" s="533" t="s">
        <v>66</v>
      </c>
      <c r="C14" s="461" t="s">
        <v>123</v>
      </c>
      <c r="D14" s="532">
        <v>0.5</v>
      </c>
      <c r="E14" s="487" t="s">
        <v>70</v>
      </c>
      <c r="F14" s="532" t="str">
        <f>VLOOKUP(E14,J14:M17,4,FALSE)</f>
        <v>Environmental Policies/Plans</v>
      </c>
      <c r="G14" s="487"/>
      <c r="H14" s="1"/>
      <c r="I14" s="1"/>
      <c r="J14" s="71" t="s">
        <v>42</v>
      </c>
      <c r="K14" s="72">
        <v>0</v>
      </c>
      <c r="L14" s="73" t="s">
        <v>42</v>
      </c>
      <c r="M14" s="132" t="s">
        <v>43</v>
      </c>
      <c r="N14" s="75"/>
      <c r="P14" s="19">
        <f>IFERROR(VLOOKUP(E14,J14:K17,2,FALSE),0)</f>
        <v>20</v>
      </c>
      <c r="Q14" s="41">
        <f>D14</f>
        <v>0.5</v>
      </c>
      <c r="R14" s="19">
        <f>Q14*P14</f>
        <v>10</v>
      </c>
    </row>
    <row r="15" spans="1:23" s="19" customFormat="1" ht="37.5" x14ac:dyDescent="0.35">
      <c r="B15" s="533"/>
      <c r="C15" s="402"/>
      <c r="D15" s="413"/>
      <c r="E15" s="488"/>
      <c r="F15" s="413"/>
      <c r="G15" s="488"/>
      <c r="H15" s="1"/>
      <c r="I15" s="1"/>
      <c r="J15" s="42" t="s">
        <v>68</v>
      </c>
      <c r="K15" s="43">
        <v>10</v>
      </c>
      <c r="L15" s="44" t="s">
        <v>52</v>
      </c>
      <c r="M15" s="52" t="s">
        <v>124</v>
      </c>
      <c r="N15" s="53"/>
    </row>
    <row r="16" spans="1:23" s="19" customFormat="1" ht="37.5" x14ac:dyDescent="0.35">
      <c r="B16" s="533"/>
      <c r="C16" s="402"/>
      <c r="D16" s="413"/>
      <c r="E16" s="488"/>
      <c r="F16" s="413"/>
      <c r="G16" s="488"/>
      <c r="H16" s="1"/>
      <c r="I16" s="1"/>
      <c r="J16" s="42" t="s">
        <v>70</v>
      </c>
      <c r="K16" s="43">
        <v>20</v>
      </c>
      <c r="L16" s="44" t="s">
        <v>55</v>
      </c>
      <c r="M16" s="52" t="s">
        <v>124</v>
      </c>
      <c r="N16" s="53"/>
    </row>
    <row r="17" spans="2:18" s="19" customFormat="1" ht="38.25" thickBot="1" x14ac:dyDescent="0.4">
      <c r="B17" s="534"/>
      <c r="C17" s="400"/>
      <c r="D17" s="414"/>
      <c r="E17" s="489"/>
      <c r="F17" s="414"/>
      <c r="G17" s="489"/>
      <c r="H17" s="1"/>
      <c r="I17" s="1"/>
      <c r="J17" s="47" t="s">
        <v>71</v>
      </c>
      <c r="K17" s="48">
        <v>30</v>
      </c>
      <c r="L17" s="49" t="s">
        <v>55</v>
      </c>
      <c r="M17" s="50" t="s">
        <v>124</v>
      </c>
      <c r="N17" s="54"/>
    </row>
    <row r="18" spans="2:18" s="19" customFormat="1" ht="18.75" x14ac:dyDescent="0.35">
      <c r="B18" s="530" t="s">
        <v>72</v>
      </c>
      <c r="C18" s="531" t="s">
        <v>125</v>
      </c>
      <c r="D18" s="532">
        <v>0.5</v>
      </c>
      <c r="E18" s="487" t="s">
        <v>74</v>
      </c>
      <c r="F18" s="532" t="str">
        <f>VLOOKUP(E18,J18:M20,4,FALSE)</f>
        <v xml:space="preserve">Detail the position of the person </v>
      </c>
      <c r="G18" s="487"/>
      <c r="H18" s="1"/>
      <c r="I18" s="1"/>
      <c r="J18" s="71" t="s">
        <v>42</v>
      </c>
      <c r="K18" s="72">
        <v>0</v>
      </c>
      <c r="L18" s="73" t="s">
        <v>42</v>
      </c>
      <c r="M18" s="132" t="s">
        <v>43</v>
      </c>
      <c r="N18" s="75"/>
      <c r="P18" s="19">
        <f>IFERROR(VLOOKUP(E18,J18:K20,2,FALSE),0)</f>
        <v>10</v>
      </c>
      <c r="Q18" s="41">
        <f>D18</f>
        <v>0.5</v>
      </c>
      <c r="R18" s="19">
        <f>Q18*P18</f>
        <v>5</v>
      </c>
    </row>
    <row r="19" spans="2:18" s="19" customFormat="1" ht="37.5" x14ac:dyDescent="0.35">
      <c r="B19" s="423"/>
      <c r="C19" s="426"/>
      <c r="D19" s="413"/>
      <c r="E19" s="488"/>
      <c r="F19" s="413"/>
      <c r="G19" s="488"/>
      <c r="H19" s="1"/>
      <c r="I19" s="1"/>
      <c r="J19" s="42" t="s">
        <v>74</v>
      </c>
      <c r="K19" s="43">
        <v>10</v>
      </c>
      <c r="L19" s="44" t="s">
        <v>42</v>
      </c>
      <c r="M19" s="133" t="s">
        <v>272</v>
      </c>
      <c r="N19" s="53"/>
    </row>
    <row r="20" spans="2:18" s="19" customFormat="1" ht="38.25" thickBot="1" x14ac:dyDescent="0.4">
      <c r="B20" s="424"/>
      <c r="C20" s="427"/>
      <c r="D20" s="414"/>
      <c r="E20" s="489"/>
      <c r="F20" s="414"/>
      <c r="G20" s="489"/>
      <c r="H20" s="1"/>
      <c r="I20" s="1"/>
      <c r="J20" s="47" t="s">
        <v>75</v>
      </c>
      <c r="K20" s="48">
        <v>30</v>
      </c>
      <c r="L20" s="49" t="s">
        <v>42</v>
      </c>
      <c r="M20" s="134" t="s">
        <v>272</v>
      </c>
      <c r="N20" s="54"/>
    </row>
    <row r="21" spans="2:18" s="19" customFormat="1" ht="18.75" x14ac:dyDescent="0.35">
      <c r="B21" s="23"/>
      <c r="C21" s="23"/>
      <c r="D21" s="23"/>
      <c r="E21" s="23"/>
      <c r="F21" s="23"/>
      <c r="G21" s="23"/>
      <c r="H21" s="1"/>
      <c r="I21" s="1"/>
      <c r="J21" s="23"/>
      <c r="K21" s="22"/>
      <c r="L21" s="23"/>
      <c r="M21" s="23"/>
      <c r="N21" s="23"/>
    </row>
    <row r="22" spans="2:18" s="19" customFormat="1" ht="19.5" thickBot="1" x14ac:dyDescent="0.4">
      <c r="B22" s="23"/>
      <c r="C22" s="23"/>
      <c r="D22" s="23"/>
      <c r="E22" s="23"/>
      <c r="F22" s="23"/>
      <c r="G22" s="23"/>
      <c r="H22" s="1"/>
      <c r="I22" s="1"/>
      <c r="J22" s="23"/>
      <c r="K22" s="22"/>
      <c r="L22" s="23"/>
      <c r="M22" s="23"/>
      <c r="N22" s="23"/>
    </row>
    <row r="23" spans="2:18" s="19" customFormat="1" ht="18.75" x14ac:dyDescent="0.35">
      <c r="B23" s="415" t="s">
        <v>332</v>
      </c>
      <c r="C23" s="416"/>
      <c r="D23" s="416"/>
      <c r="E23" s="118" t="str">
        <f>J23</f>
        <v>Resources</v>
      </c>
      <c r="F23" s="1"/>
      <c r="G23" s="1"/>
      <c r="H23" s="1"/>
      <c r="I23" s="1"/>
      <c r="J23" s="508" t="s">
        <v>119</v>
      </c>
      <c r="K23" s="509"/>
      <c r="L23" s="509"/>
      <c r="M23" s="509"/>
      <c r="N23" s="510"/>
      <c r="P23" s="26"/>
      <c r="Q23" s="26"/>
    </row>
    <row r="24" spans="2:18" s="19" customFormat="1" ht="18.75" x14ac:dyDescent="0.35">
      <c r="B24" s="380" t="s">
        <v>33</v>
      </c>
      <c r="C24" s="381"/>
      <c r="D24" s="381"/>
      <c r="E24" s="346">
        <f t="shared" ref="E24:E28" si="1">J24</f>
        <v>2</v>
      </c>
      <c r="F24" s="1"/>
      <c r="G24" s="1"/>
      <c r="H24" s="1"/>
      <c r="I24" s="1"/>
      <c r="J24" s="377">
        <v>2</v>
      </c>
      <c r="K24" s="378"/>
      <c r="L24" s="378"/>
      <c r="M24" s="378"/>
      <c r="N24" s="379"/>
      <c r="P24" s="26"/>
      <c r="Q24" s="26"/>
    </row>
    <row r="25" spans="2:18" s="19" customFormat="1" ht="18.75" x14ac:dyDescent="0.35">
      <c r="B25" s="380" t="s">
        <v>120</v>
      </c>
      <c r="C25" s="381"/>
      <c r="D25" s="381"/>
      <c r="E25" s="346" t="str">
        <f t="shared" si="1"/>
        <v>Organisation</v>
      </c>
      <c r="F25" s="1"/>
      <c r="G25" s="1"/>
      <c r="H25" s="1"/>
      <c r="I25" s="1"/>
      <c r="J25" s="377" t="s">
        <v>29</v>
      </c>
      <c r="K25" s="378"/>
      <c r="L25" s="378"/>
      <c r="M25" s="378"/>
      <c r="N25" s="379"/>
      <c r="P25" s="26"/>
      <c r="Q25" s="28"/>
    </row>
    <row r="26" spans="2:18" s="19" customFormat="1" ht="18.75" x14ac:dyDescent="0.35">
      <c r="B26" s="380" t="s">
        <v>318</v>
      </c>
      <c r="C26" s="381"/>
      <c r="D26" s="381"/>
      <c r="E26" s="368">
        <f>Q27</f>
        <v>6.6666666666666661</v>
      </c>
      <c r="F26" s="1"/>
      <c r="G26" s="1"/>
      <c r="H26" s="1"/>
      <c r="I26" s="1"/>
      <c r="J26" s="377" t="s">
        <v>30</v>
      </c>
      <c r="K26" s="378"/>
      <c r="L26" s="378"/>
      <c r="M26" s="378"/>
      <c r="N26" s="379"/>
      <c r="P26" s="26"/>
      <c r="Q26" s="28"/>
    </row>
    <row r="27" spans="2:18" s="19" customFormat="1" ht="18.75" x14ac:dyDescent="0.35">
      <c r="B27" s="419" t="s">
        <v>31</v>
      </c>
      <c r="C27" s="420"/>
      <c r="D27" s="421"/>
      <c r="E27" s="347">
        <f t="shared" si="1"/>
        <v>20</v>
      </c>
      <c r="F27" s="1"/>
      <c r="G27" s="1"/>
      <c r="H27" s="1"/>
      <c r="I27" s="1"/>
      <c r="J27" s="449">
        <f>(D30*K31)+(D33*K34)+(D35*K36)+(D38*K38)</f>
        <v>20</v>
      </c>
      <c r="K27" s="450"/>
      <c r="L27" s="450"/>
      <c r="M27" s="450"/>
      <c r="N27" s="451"/>
      <c r="P27" s="26" t="s">
        <v>247</v>
      </c>
      <c r="Q27" s="136">
        <f>SUM(R30:R37)</f>
        <v>6.6666666666666661</v>
      </c>
    </row>
    <row r="28" spans="2:18" s="19" customFormat="1" ht="16.350000000000001" customHeight="1" thickBot="1" x14ac:dyDescent="0.4">
      <c r="B28" s="417" t="s">
        <v>121</v>
      </c>
      <c r="C28" s="418"/>
      <c r="D28" s="418"/>
      <c r="E28" s="348">
        <f t="shared" si="1"/>
        <v>10</v>
      </c>
      <c r="F28" s="1"/>
      <c r="G28" s="1"/>
      <c r="H28" s="1"/>
      <c r="I28" s="1"/>
      <c r="J28" s="377">
        <f>J27/2</f>
        <v>10</v>
      </c>
      <c r="K28" s="378"/>
      <c r="L28" s="378"/>
      <c r="M28" s="378"/>
      <c r="N28" s="379"/>
      <c r="P28" s="26" t="s">
        <v>248</v>
      </c>
      <c r="Q28" s="28">
        <f>Q27/J27</f>
        <v>0.33333333333333331</v>
      </c>
    </row>
    <row r="29" spans="2:18" s="19" customFormat="1" ht="75.75" thickBot="1" x14ac:dyDescent="0.4">
      <c r="B29" s="125" t="s">
        <v>33</v>
      </c>
      <c r="C29" s="126" t="s">
        <v>34</v>
      </c>
      <c r="D29" s="126" t="s">
        <v>35</v>
      </c>
      <c r="E29" s="126" t="s">
        <v>254</v>
      </c>
      <c r="F29" s="127" t="s">
        <v>39</v>
      </c>
      <c r="G29" s="128" t="s">
        <v>254</v>
      </c>
      <c r="H29" s="1"/>
      <c r="I29" s="1"/>
      <c r="J29" s="33" t="s">
        <v>36</v>
      </c>
      <c r="K29" s="34" t="s">
        <v>37</v>
      </c>
      <c r="L29" s="34" t="s">
        <v>38</v>
      </c>
      <c r="M29" s="34" t="s">
        <v>39</v>
      </c>
      <c r="N29" s="35" t="s">
        <v>40</v>
      </c>
      <c r="P29" s="19" t="s">
        <v>246</v>
      </c>
      <c r="Q29" s="19" t="s">
        <v>249</v>
      </c>
    </row>
    <row r="30" spans="2:18" s="19" customFormat="1" ht="18.75" x14ac:dyDescent="0.35">
      <c r="B30" s="397" t="s">
        <v>72</v>
      </c>
      <c r="C30" s="399" t="s">
        <v>126</v>
      </c>
      <c r="D30" s="511">
        <f>1/3</f>
        <v>0.33333333333333331</v>
      </c>
      <c r="E30" s="487" t="s">
        <v>129</v>
      </c>
      <c r="F30" s="412" t="str">
        <f>VLOOKUP(E30,J30:M32,4,FALSE)</f>
        <v>Certificate of compliance</v>
      </c>
      <c r="G30" s="487"/>
      <c r="H30" s="1"/>
      <c r="I30" s="1"/>
      <c r="J30" s="36" t="s">
        <v>42</v>
      </c>
      <c r="K30" s="37">
        <v>0</v>
      </c>
      <c r="L30" s="38" t="s">
        <v>42</v>
      </c>
      <c r="M30" s="39" t="s">
        <v>43</v>
      </c>
      <c r="N30" s="40"/>
      <c r="P30" s="19">
        <f>IFERROR(VLOOKUP(E30,J30:K32,2,FALSE),0)</f>
        <v>20</v>
      </c>
      <c r="Q30" s="41">
        <f>D30</f>
        <v>0.33333333333333331</v>
      </c>
      <c r="R30" s="137">
        <f>Q30*P30</f>
        <v>6.6666666666666661</v>
      </c>
    </row>
    <row r="31" spans="2:18" s="19" customFormat="1" ht="37.5" x14ac:dyDescent="0.35">
      <c r="B31" s="401"/>
      <c r="C31" s="402"/>
      <c r="D31" s="512"/>
      <c r="E31" s="488"/>
      <c r="F31" s="413"/>
      <c r="G31" s="488"/>
      <c r="H31" s="1"/>
      <c r="I31" s="1"/>
      <c r="J31" s="42" t="s">
        <v>127</v>
      </c>
      <c r="K31" s="43">
        <v>20</v>
      </c>
      <c r="L31" s="44" t="s">
        <v>45</v>
      </c>
      <c r="M31" s="52" t="s">
        <v>128</v>
      </c>
      <c r="N31" s="46"/>
      <c r="R31" s="137"/>
    </row>
    <row r="32" spans="2:18" s="19" customFormat="1" ht="38.25" thickBot="1" x14ac:dyDescent="0.4">
      <c r="B32" s="398"/>
      <c r="C32" s="400"/>
      <c r="D32" s="513"/>
      <c r="E32" s="489"/>
      <c r="F32" s="414"/>
      <c r="G32" s="489"/>
      <c r="H32" s="1"/>
      <c r="I32" s="1"/>
      <c r="J32" s="47" t="s">
        <v>129</v>
      </c>
      <c r="K32" s="48">
        <v>20</v>
      </c>
      <c r="L32" s="49" t="s">
        <v>45</v>
      </c>
      <c r="M32" s="50" t="s">
        <v>128</v>
      </c>
      <c r="N32" s="54"/>
      <c r="R32" s="137"/>
    </row>
    <row r="33" spans="2:18" s="19" customFormat="1" ht="18.75" x14ac:dyDescent="0.35">
      <c r="B33" s="465" t="s">
        <v>130</v>
      </c>
      <c r="C33" s="458" t="s">
        <v>131</v>
      </c>
      <c r="D33" s="518">
        <f>1/3</f>
        <v>0.33333333333333331</v>
      </c>
      <c r="E33" s="391" t="s">
        <v>42</v>
      </c>
      <c r="F33" s="468" t="str">
        <f>VLOOKUP(E33,J33:M34,4,FALSE)</f>
        <v>N/A</v>
      </c>
      <c r="G33" s="391"/>
      <c r="H33" s="1"/>
      <c r="I33" s="1"/>
      <c r="J33" s="61" t="s">
        <v>42</v>
      </c>
      <c r="K33" s="62">
        <v>0</v>
      </c>
      <c r="L33" s="63" t="s">
        <v>42</v>
      </c>
      <c r="M33" s="64" t="s">
        <v>43</v>
      </c>
      <c r="N33" s="40"/>
      <c r="P33" s="19">
        <f>IFERROR(VLOOKUP(E33,J33:K34,2,FALSE),0)</f>
        <v>0</v>
      </c>
      <c r="Q33" s="41">
        <f>D33</f>
        <v>0.33333333333333331</v>
      </c>
      <c r="R33" s="137">
        <f>Q33*P33</f>
        <v>0</v>
      </c>
    </row>
    <row r="34" spans="2:18" s="19" customFormat="1" ht="38.25" thickBot="1" x14ac:dyDescent="0.4">
      <c r="B34" s="405"/>
      <c r="C34" s="408"/>
      <c r="D34" s="519"/>
      <c r="E34" s="393"/>
      <c r="F34" s="454"/>
      <c r="G34" s="393"/>
      <c r="H34" s="1"/>
      <c r="I34" s="1"/>
      <c r="J34" s="68" t="s">
        <v>91</v>
      </c>
      <c r="K34" s="69">
        <v>20</v>
      </c>
      <c r="L34" s="79" t="s">
        <v>132</v>
      </c>
      <c r="M34" s="80" t="s">
        <v>133</v>
      </c>
      <c r="N34" s="54"/>
      <c r="R34" s="137"/>
    </row>
    <row r="35" spans="2:18" s="19" customFormat="1" ht="18.75" x14ac:dyDescent="0.35">
      <c r="B35" s="466" t="s">
        <v>134</v>
      </c>
      <c r="C35" s="461" t="s">
        <v>135</v>
      </c>
      <c r="D35" s="516">
        <f>1/3</f>
        <v>0.33333333333333331</v>
      </c>
      <c r="E35" s="487" t="s">
        <v>138</v>
      </c>
      <c r="F35" s="532" t="e">
        <f>VLOOKUP(E35,J35:M37,4,FALSE)</f>
        <v>#N/A</v>
      </c>
      <c r="G35" s="487"/>
      <c r="H35" s="1"/>
      <c r="I35" s="1"/>
      <c r="J35" s="71" t="s">
        <v>42</v>
      </c>
      <c r="K35" s="72">
        <v>0</v>
      </c>
      <c r="L35" s="73" t="s">
        <v>42</v>
      </c>
      <c r="M35" s="132" t="s">
        <v>43</v>
      </c>
      <c r="N35" s="75"/>
      <c r="P35" s="19">
        <f>IFERROR(VLOOKUP(E35,J35:K37,2,FALSE),0)</f>
        <v>0</v>
      </c>
      <c r="Q35" s="41">
        <f>D35</f>
        <v>0.33333333333333331</v>
      </c>
      <c r="R35" s="137">
        <f>Q35*P35</f>
        <v>0</v>
      </c>
    </row>
    <row r="36" spans="2:18" s="19" customFormat="1" ht="56.25" x14ac:dyDescent="0.35">
      <c r="B36" s="401"/>
      <c r="C36" s="402"/>
      <c r="D36" s="512"/>
      <c r="E36" s="488"/>
      <c r="F36" s="413"/>
      <c r="G36" s="488"/>
      <c r="H36" s="1"/>
      <c r="I36" s="1"/>
      <c r="J36" s="42" t="s">
        <v>136</v>
      </c>
      <c r="K36" s="43">
        <v>20</v>
      </c>
      <c r="L36" s="44" t="s">
        <v>45</v>
      </c>
      <c r="M36" s="52" t="s">
        <v>137</v>
      </c>
      <c r="N36" s="53"/>
      <c r="R36" s="137"/>
    </row>
    <row r="37" spans="2:18" s="19" customFormat="1" ht="67.7" customHeight="1" thickBot="1" x14ac:dyDescent="0.4">
      <c r="B37" s="514"/>
      <c r="C37" s="515"/>
      <c r="D37" s="517"/>
      <c r="E37" s="489"/>
      <c r="F37" s="567"/>
      <c r="G37" s="489"/>
      <c r="H37" s="1"/>
      <c r="I37" s="1"/>
      <c r="J37" s="138" t="s">
        <v>346</v>
      </c>
      <c r="K37" s="139">
        <v>20</v>
      </c>
      <c r="L37" s="140" t="s">
        <v>45</v>
      </c>
      <c r="M37" s="141" t="s">
        <v>48</v>
      </c>
      <c r="N37" s="112"/>
      <c r="Q37" s="41"/>
    </row>
    <row r="38" spans="2:18" s="19" customFormat="1" ht="45" customHeight="1" thickBot="1" x14ac:dyDescent="0.4">
      <c r="B38" s="142" t="s">
        <v>139</v>
      </c>
      <c r="C38" s="143" t="s">
        <v>140</v>
      </c>
      <c r="D38" s="144">
        <v>0</v>
      </c>
      <c r="E38" s="145" t="s">
        <v>141</v>
      </c>
      <c r="F38" s="144" t="str">
        <f>VLOOKUP(E38,J38:M38,4,FALSE)</f>
        <v>N/A</v>
      </c>
      <c r="G38" s="145"/>
      <c r="H38" s="1"/>
      <c r="I38" s="1"/>
      <c r="J38" s="146" t="s">
        <v>141</v>
      </c>
      <c r="K38" s="147">
        <v>0</v>
      </c>
      <c r="L38" s="143" t="s">
        <v>42</v>
      </c>
      <c r="M38" s="148" t="s">
        <v>43</v>
      </c>
      <c r="N38" s="149"/>
    </row>
    <row r="39" spans="2:18" s="19" customFormat="1" ht="18.75" x14ac:dyDescent="0.35">
      <c r="B39" s="57"/>
      <c r="C39" s="57"/>
      <c r="D39" s="76"/>
      <c r="E39" s="76"/>
      <c r="F39" s="76"/>
      <c r="G39" s="76"/>
      <c r="H39" s="1"/>
      <c r="I39" s="1"/>
      <c r="J39" s="57"/>
      <c r="K39" s="58"/>
      <c r="L39" s="57"/>
      <c r="M39" s="59"/>
      <c r="N39" s="55"/>
    </row>
    <row r="40" spans="2:18" s="19" customFormat="1" ht="18.75" x14ac:dyDescent="0.35">
      <c r="B40" s="23"/>
      <c r="C40" s="23"/>
      <c r="D40" s="23"/>
      <c r="E40" s="23"/>
      <c r="F40" s="23"/>
      <c r="G40" s="23"/>
      <c r="H40" s="1"/>
      <c r="I40" s="1"/>
      <c r="J40" s="23"/>
      <c r="K40" s="22"/>
      <c r="L40" s="23"/>
      <c r="M40" s="23"/>
      <c r="N40" s="23"/>
      <c r="Q40" s="41"/>
    </row>
    <row r="41" spans="2:18" s="19" customFormat="1" ht="19.5" thickBot="1" x14ac:dyDescent="0.4">
      <c r="B41" s="23"/>
      <c r="C41" s="23"/>
      <c r="D41" s="23"/>
      <c r="E41" s="23"/>
      <c r="F41" s="23"/>
      <c r="G41" s="23"/>
      <c r="H41" s="1"/>
      <c r="I41" s="1"/>
      <c r="J41" s="23"/>
      <c r="K41" s="22"/>
      <c r="L41" s="23"/>
      <c r="M41" s="23"/>
      <c r="N41" s="23"/>
    </row>
    <row r="42" spans="2:18" s="19" customFormat="1" ht="18.75" x14ac:dyDescent="0.35">
      <c r="B42" s="415" t="s">
        <v>332</v>
      </c>
      <c r="C42" s="416"/>
      <c r="D42" s="416"/>
      <c r="E42" s="118" t="str">
        <f>J42</f>
        <v>Resources</v>
      </c>
      <c r="F42" s="1"/>
      <c r="G42" s="1"/>
      <c r="H42" s="1"/>
      <c r="I42" s="1"/>
      <c r="J42" s="508" t="s">
        <v>119</v>
      </c>
      <c r="K42" s="509"/>
      <c r="L42" s="509"/>
      <c r="M42" s="509"/>
      <c r="N42" s="510"/>
    </row>
    <row r="43" spans="2:18" s="19" customFormat="1" ht="18.75" x14ac:dyDescent="0.35">
      <c r="B43" s="380" t="s">
        <v>33</v>
      </c>
      <c r="C43" s="381"/>
      <c r="D43" s="381"/>
      <c r="E43" s="346">
        <f t="shared" ref="E43:E47" si="2">J43</f>
        <v>3</v>
      </c>
      <c r="F43" s="1"/>
      <c r="G43" s="1"/>
      <c r="H43" s="1"/>
      <c r="I43" s="1"/>
      <c r="J43" s="377">
        <v>3</v>
      </c>
      <c r="K43" s="378"/>
      <c r="L43" s="378"/>
      <c r="M43" s="378"/>
      <c r="N43" s="379"/>
    </row>
    <row r="44" spans="2:18" s="19" customFormat="1" ht="18.75" x14ac:dyDescent="0.35">
      <c r="B44" s="380" t="s">
        <v>120</v>
      </c>
      <c r="C44" s="381"/>
      <c r="D44" s="381"/>
      <c r="E44" s="346" t="str">
        <f t="shared" si="2"/>
        <v>Organisation</v>
      </c>
      <c r="F44" s="1"/>
      <c r="G44" s="1"/>
      <c r="H44" s="1"/>
      <c r="I44" s="1"/>
      <c r="J44" s="377" t="s">
        <v>29</v>
      </c>
      <c r="K44" s="378"/>
      <c r="L44" s="378"/>
      <c r="M44" s="378"/>
      <c r="N44" s="379"/>
    </row>
    <row r="45" spans="2:18" s="19" customFormat="1" ht="18.75" x14ac:dyDescent="0.35">
      <c r="B45" s="380" t="s">
        <v>318</v>
      </c>
      <c r="C45" s="381"/>
      <c r="D45" s="381"/>
      <c r="E45" s="135">
        <f>Q46</f>
        <v>5</v>
      </c>
      <c r="F45" s="1"/>
      <c r="G45" s="1"/>
      <c r="H45" s="1"/>
      <c r="I45" s="1"/>
      <c r="J45" s="377" t="s">
        <v>30</v>
      </c>
      <c r="K45" s="378"/>
      <c r="L45" s="378"/>
      <c r="M45" s="378"/>
      <c r="N45" s="379"/>
    </row>
    <row r="46" spans="2:18" s="19" customFormat="1" ht="18.75" x14ac:dyDescent="0.35">
      <c r="B46" s="419" t="s">
        <v>31</v>
      </c>
      <c r="C46" s="420"/>
      <c r="D46" s="421"/>
      <c r="E46" s="347">
        <f t="shared" si="2"/>
        <v>20</v>
      </c>
      <c r="F46" s="1"/>
      <c r="G46" s="1"/>
      <c r="H46" s="1"/>
      <c r="I46" s="1"/>
      <c r="J46" s="449">
        <f>(D49*K50)+(D51*K52)+(D53*K54)</f>
        <v>20</v>
      </c>
      <c r="K46" s="450"/>
      <c r="L46" s="450"/>
      <c r="M46" s="450"/>
      <c r="N46" s="451"/>
      <c r="P46" s="26" t="s">
        <v>247</v>
      </c>
      <c r="Q46" s="26">
        <f>SUM(R49:R53)</f>
        <v>5</v>
      </c>
    </row>
    <row r="47" spans="2:18" s="19" customFormat="1" ht="16.350000000000001" customHeight="1" thickBot="1" x14ac:dyDescent="0.4">
      <c r="B47" s="417" t="s">
        <v>121</v>
      </c>
      <c r="C47" s="418"/>
      <c r="D47" s="418"/>
      <c r="E47" s="348">
        <f t="shared" si="2"/>
        <v>10</v>
      </c>
      <c r="F47" s="1"/>
      <c r="G47" s="1"/>
      <c r="H47" s="1"/>
      <c r="I47" s="1"/>
      <c r="J47" s="377">
        <f>J46/2</f>
        <v>10</v>
      </c>
      <c r="K47" s="378"/>
      <c r="L47" s="378"/>
      <c r="M47" s="378"/>
      <c r="N47" s="379"/>
      <c r="P47" s="26" t="s">
        <v>248</v>
      </c>
      <c r="Q47" s="28">
        <f>Q46/J46</f>
        <v>0.25</v>
      </c>
    </row>
    <row r="48" spans="2:18" s="19" customFormat="1" ht="75.75" thickBot="1" x14ac:dyDescent="0.4">
      <c r="B48" s="125" t="s">
        <v>33</v>
      </c>
      <c r="C48" s="126" t="s">
        <v>34</v>
      </c>
      <c r="D48" s="126" t="s">
        <v>35</v>
      </c>
      <c r="E48" s="126" t="s">
        <v>254</v>
      </c>
      <c r="F48" s="127" t="s">
        <v>39</v>
      </c>
      <c r="G48" s="128" t="s">
        <v>254</v>
      </c>
      <c r="H48" s="1"/>
      <c r="I48" s="1"/>
      <c r="J48" s="33" t="s">
        <v>36</v>
      </c>
      <c r="K48" s="34" t="s">
        <v>37</v>
      </c>
      <c r="L48" s="34" t="s">
        <v>38</v>
      </c>
      <c r="M48" s="34" t="s">
        <v>39</v>
      </c>
      <c r="N48" s="35" t="s">
        <v>40</v>
      </c>
      <c r="P48" s="19" t="s">
        <v>246</v>
      </c>
      <c r="Q48" s="19" t="s">
        <v>249</v>
      </c>
    </row>
    <row r="49" spans="2:18" s="19" customFormat="1" ht="18.75" x14ac:dyDescent="0.35">
      <c r="B49" s="528" t="s">
        <v>142</v>
      </c>
      <c r="C49" s="535" t="s">
        <v>143</v>
      </c>
      <c r="D49" s="525">
        <v>0.5</v>
      </c>
      <c r="E49" s="487" t="s">
        <v>42</v>
      </c>
      <c r="F49" s="525" t="str">
        <f>VLOOKUP(E49,J49:M50,4,FALSE)</f>
        <v>N/A</v>
      </c>
      <c r="G49" s="487"/>
      <c r="H49" s="1"/>
      <c r="I49" s="1"/>
      <c r="J49" s="102" t="s">
        <v>42</v>
      </c>
      <c r="K49" s="103">
        <v>0</v>
      </c>
      <c r="L49" s="104"/>
      <c r="M49" s="51" t="s">
        <v>43</v>
      </c>
      <c r="N49" s="40"/>
      <c r="P49" s="19">
        <f>IFERROR(VLOOKUP(E49,J49:K50,2,FALSE),0)</f>
        <v>0</v>
      </c>
      <c r="Q49" s="41">
        <f>D49</f>
        <v>0.5</v>
      </c>
      <c r="R49" s="19">
        <f>Q49*P49</f>
        <v>0</v>
      </c>
    </row>
    <row r="50" spans="2:18" s="19" customFormat="1" ht="39.6" customHeight="1" thickBot="1" x14ac:dyDescent="0.4">
      <c r="B50" s="529"/>
      <c r="C50" s="536"/>
      <c r="D50" s="527"/>
      <c r="E50" s="489"/>
      <c r="F50" s="527"/>
      <c r="G50" s="489"/>
      <c r="H50" s="1"/>
      <c r="I50" s="1"/>
      <c r="J50" s="150" t="s">
        <v>144</v>
      </c>
      <c r="K50" s="151">
        <v>20</v>
      </c>
      <c r="L50" s="49" t="s">
        <v>45</v>
      </c>
      <c r="M50" s="50" t="s">
        <v>145</v>
      </c>
      <c r="N50" s="54"/>
    </row>
    <row r="51" spans="2:18" s="19" customFormat="1" ht="18.75" x14ac:dyDescent="0.35">
      <c r="B51" s="542" t="s">
        <v>146</v>
      </c>
      <c r="C51" s="544" t="s">
        <v>147</v>
      </c>
      <c r="D51" s="546">
        <v>0.25</v>
      </c>
      <c r="E51" s="487" t="s">
        <v>42</v>
      </c>
      <c r="F51" s="546" t="str">
        <f>VLOOKUP(E51,J51:M52,4,FALSE)</f>
        <v>N/A</v>
      </c>
      <c r="G51" s="487"/>
      <c r="H51" s="1"/>
      <c r="I51" s="1"/>
      <c r="J51" s="152" t="s">
        <v>42</v>
      </c>
      <c r="K51" s="153">
        <v>0</v>
      </c>
      <c r="L51" s="154" t="s">
        <v>42</v>
      </c>
      <c r="M51" s="74" t="s">
        <v>43</v>
      </c>
      <c r="N51" s="75"/>
      <c r="P51" s="19">
        <f>IFERROR(VLOOKUP(E51,J51:K52,2,FALSE),0)</f>
        <v>0</v>
      </c>
      <c r="Q51" s="41">
        <f>D51</f>
        <v>0.25</v>
      </c>
      <c r="R51" s="19">
        <f>Q51*P51</f>
        <v>0</v>
      </c>
    </row>
    <row r="52" spans="2:18" s="19" customFormat="1" ht="42.95" customHeight="1" thickBot="1" x14ac:dyDescent="0.4">
      <c r="B52" s="543"/>
      <c r="C52" s="545"/>
      <c r="D52" s="547"/>
      <c r="E52" s="489"/>
      <c r="F52" s="547"/>
      <c r="G52" s="489"/>
      <c r="H52" s="1"/>
      <c r="I52" s="1"/>
      <c r="J52" s="155" t="s">
        <v>148</v>
      </c>
      <c r="K52" s="156">
        <v>20</v>
      </c>
      <c r="L52" s="157" t="s">
        <v>45</v>
      </c>
      <c r="M52" s="141" t="s">
        <v>149</v>
      </c>
      <c r="N52" s="112"/>
      <c r="Q52" s="41"/>
    </row>
    <row r="53" spans="2:18" s="19" customFormat="1" ht="18.75" x14ac:dyDescent="0.35">
      <c r="B53" s="397" t="s">
        <v>49</v>
      </c>
      <c r="C53" s="399" t="s">
        <v>150</v>
      </c>
      <c r="D53" s="525">
        <v>0.25</v>
      </c>
      <c r="E53" s="487" t="s">
        <v>151</v>
      </c>
      <c r="F53" s="525" t="str">
        <f>VLOOKUP(E53,J53:M55,4,FALSE)</f>
        <v xml:space="preserve">Link to CDP Water security score / report 
Link to GRI Reporting standards score / report </v>
      </c>
      <c r="G53" s="487"/>
      <c r="H53" s="1"/>
      <c r="I53" s="1"/>
      <c r="J53" s="102" t="s">
        <v>42</v>
      </c>
      <c r="K53" s="103">
        <v>0</v>
      </c>
      <c r="L53" s="104" t="s">
        <v>42</v>
      </c>
      <c r="M53" s="39" t="s">
        <v>43</v>
      </c>
      <c r="N53" s="40"/>
      <c r="P53" s="19">
        <f>IFERROR(VLOOKUP(E53,J53:K55,2,FALSE),0)</f>
        <v>20</v>
      </c>
      <c r="Q53" s="41">
        <f>D53</f>
        <v>0.25</v>
      </c>
      <c r="R53" s="19">
        <f>Q53*P53</f>
        <v>5</v>
      </c>
    </row>
    <row r="54" spans="2:18" s="19" customFormat="1" ht="75" x14ac:dyDescent="0.35">
      <c r="B54" s="401"/>
      <c r="C54" s="402"/>
      <c r="D54" s="526"/>
      <c r="E54" s="488"/>
      <c r="F54" s="526"/>
      <c r="G54" s="488"/>
      <c r="H54" s="1"/>
      <c r="I54" s="1"/>
      <c r="J54" s="42" t="s">
        <v>151</v>
      </c>
      <c r="K54" s="43">
        <v>20</v>
      </c>
      <c r="L54" s="44" t="s">
        <v>45</v>
      </c>
      <c r="M54" s="45" t="s">
        <v>152</v>
      </c>
      <c r="N54" s="53"/>
    </row>
    <row r="55" spans="2:18" s="19" customFormat="1" ht="38.25" thickBot="1" x14ac:dyDescent="0.4">
      <c r="B55" s="398"/>
      <c r="C55" s="400"/>
      <c r="D55" s="527"/>
      <c r="E55" s="489"/>
      <c r="F55" s="527"/>
      <c r="G55" s="489"/>
      <c r="H55" s="1"/>
      <c r="I55" s="1"/>
      <c r="J55" s="47" t="s">
        <v>153</v>
      </c>
      <c r="K55" s="48">
        <v>10</v>
      </c>
      <c r="L55" s="49" t="s">
        <v>45</v>
      </c>
      <c r="M55" s="50" t="s">
        <v>154</v>
      </c>
      <c r="N55" s="54"/>
    </row>
    <row r="56" spans="2:18" s="19" customFormat="1" ht="18.75" x14ac:dyDescent="0.35">
      <c r="B56" s="23"/>
      <c r="C56" s="23"/>
      <c r="D56" s="23"/>
      <c r="E56" s="23"/>
      <c r="F56" s="23"/>
      <c r="G56" s="23"/>
      <c r="H56" s="1"/>
      <c r="I56" s="1"/>
      <c r="J56" s="23"/>
      <c r="K56" s="22"/>
      <c r="L56" s="23"/>
      <c r="M56" s="23"/>
      <c r="N56" s="23"/>
      <c r="Q56" s="41"/>
    </row>
    <row r="57" spans="2:18" s="19" customFormat="1" ht="18.75" x14ac:dyDescent="0.35">
      <c r="B57" s="23"/>
      <c r="C57" s="23"/>
      <c r="D57" s="23"/>
      <c r="E57" s="23"/>
      <c r="F57" s="23"/>
      <c r="G57" s="23"/>
      <c r="H57" s="1"/>
      <c r="I57" s="1"/>
      <c r="J57" s="23"/>
      <c r="K57" s="22"/>
      <c r="L57" s="23"/>
      <c r="M57" s="23"/>
      <c r="N57" s="23"/>
    </row>
    <row r="58" spans="2:18" s="19" customFormat="1" ht="18.75" x14ac:dyDescent="0.35">
      <c r="B58" s="23"/>
      <c r="C58" s="23"/>
      <c r="D58" s="23"/>
      <c r="E58" s="23"/>
      <c r="F58" s="23"/>
      <c r="G58" s="23"/>
      <c r="H58" s="1"/>
      <c r="I58" s="1"/>
      <c r="J58" s="23"/>
      <c r="K58" s="58"/>
      <c r="L58" s="55"/>
      <c r="M58" s="55"/>
      <c r="N58" s="55"/>
    </row>
    <row r="59" spans="2:18" s="19" customFormat="1" ht="19.5" thickBot="1" x14ac:dyDescent="0.4">
      <c r="B59" s="23"/>
      <c r="C59" s="23"/>
      <c r="D59" s="23"/>
      <c r="E59" s="23"/>
      <c r="F59" s="23"/>
      <c r="G59" s="23"/>
      <c r="H59" s="1"/>
      <c r="I59" s="1"/>
      <c r="J59" s="23"/>
      <c r="K59" s="22"/>
      <c r="L59" s="23"/>
      <c r="M59" s="23"/>
      <c r="N59" s="23"/>
    </row>
    <row r="60" spans="2:18" s="19" customFormat="1" ht="18.75" x14ac:dyDescent="0.35">
      <c r="B60" s="415" t="s">
        <v>8</v>
      </c>
      <c r="C60" s="416"/>
      <c r="D60" s="416"/>
      <c r="E60" s="118" t="str">
        <f>J60</f>
        <v>Manufacturing</v>
      </c>
      <c r="F60" s="1"/>
      <c r="G60" s="1"/>
      <c r="H60" s="1"/>
      <c r="I60" s="1"/>
      <c r="J60" s="528" t="s">
        <v>155</v>
      </c>
      <c r="K60" s="535"/>
      <c r="L60" s="535"/>
      <c r="M60" s="535"/>
      <c r="N60" s="561"/>
    </row>
    <row r="61" spans="2:18" s="19" customFormat="1" ht="18.75" x14ac:dyDescent="0.35">
      <c r="B61" s="562" t="s">
        <v>28</v>
      </c>
      <c r="C61" s="563"/>
      <c r="D61" s="563"/>
      <c r="E61" s="119">
        <f t="shared" ref="E61:E65" si="3">J61</f>
        <v>2</v>
      </c>
      <c r="F61" s="1"/>
      <c r="G61" s="1"/>
      <c r="H61" s="1"/>
      <c r="I61" s="1"/>
      <c r="J61" s="564">
        <v>2</v>
      </c>
      <c r="K61" s="565"/>
      <c r="L61" s="565"/>
      <c r="M61" s="565"/>
      <c r="N61" s="566"/>
      <c r="Q61" s="41"/>
    </row>
    <row r="62" spans="2:18" s="19" customFormat="1" ht="18.75" x14ac:dyDescent="0.35">
      <c r="B62" s="562" t="s">
        <v>10</v>
      </c>
      <c r="C62" s="563"/>
      <c r="D62" s="563"/>
      <c r="E62" s="119" t="str">
        <f t="shared" si="3"/>
        <v xml:space="preserve">Product </v>
      </c>
      <c r="F62" s="1"/>
      <c r="G62" s="1"/>
      <c r="H62" s="1"/>
      <c r="I62" s="1"/>
      <c r="J62" s="401" t="s">
        <v>24</v>
      </c>
      <c r="K62" s="402"/>
      <c r="L62" s="402"/>
      <c r="M62" s="402"/>
      <c r="N62" s="448"/>
      <c r="Q62" s="41"/>
    </row>
    <row r="63" spans="2:18" s="19" customFormat="1" ht="18.75" x14ac:dyDescent="0.35">
      <c r="B63" s="505" t="s">
        <v>247</v>
      </c>
      <c r="C63" s="506"/>
      <c r="D63" s="507"/>
      <c r="E63" s="135">
        <f>Q64</f>
        <v>9.5829500000000003</v>
      </c>
      <c r="F63" s="1"/>
      <c r="G63" s="1"/>
      <c r="H63" s="1"/>
      <c r="I63" s="1"/>
      <c r="J63" s="377" t="s">
        <v>30</v>
      </c>
      <c r="K63" s="378"/>
      <c r="L63" s="378"/>
      <c r="M63" s="378"/>
      <c r="N63" s="379"/>
      <c r="Q63" s="41"/>
    </row>
    <row r="64" spans="2:18" s="19" customFormat="1" ht="18.75" x14ac:dyDescent="0.35">
      <c r="B64" s="539" t="s">
        <v>31</v>
      </c>
      <c r="C64" s="540"/>
      <c r="D64" s="541"/>
      <c r="E64" s="158">
        <f t="shared" si="3"/>
        <v>20.8325</v>
      </c>
      <c r="F64" s="1"/>
      <c r="G64" s="1"/>
      <c r="H64" s="1"/>
      <c r="I64" s="1"/>
      <c r="J64" s="449">
        <f>(D67*K68)+(D69*K70)+(D74*K76)+(D77*K78)+(D80*K81)+(D82*K83)+(D71*K72)+(D84*K86)+(D87*K88)+(D89*K90)+(D91*K92)+(D93*K94)</f>
        <v>20.8325</v>
      </c>
      <c r="K64" s="450"/>
      <c r="L64" s="450"/>
      <c r="M64" s="450"/>
      <c r="N64" s="451"/>
      <c r="P64" s="26" t="s">
        <v>247</v>
      </c>
      <c r="Q64" s="26">
        <f>SUM(R67:R95)</f>
        <v>9.5829500000000003</v>
      </c>
    </row>
    <row r="65" spans="2:18" s="19" customFormat="1" ht="19.5" thickBot="1" x14ac:dyDescent="0.4">
      <c r="B65" s="537" t="s">
        <v>32</v>
      </c>
      <c r="C65" s="538"/>
      <c r="D65" s="538"/>
      <c r="E65" s="159">
        <f t="shared" si="3"/>
        <v>10.41625</v>
      </c>
      <c r="F65" s="1"/>
      <c r="G65" s="1"/>
      <c r="H65" s="1"/>
      <c r="I65" s="1"/>
      <c r="J65" s="377">
        <f>J64/2</f>
        <v>10.41625</v>
      </c>
      <c r="K65" s="378"/>
      <c r="L65" s="378"/>
      <c r="M65" s="378"/>
      <c r="N65" s="379"/>
      <c r="P65" s="26" t="s">
        <v>248</v>
      </c>
      <c r="Q65" s="28">
        <f>Q64/J64</f>
        <v>0.46</v>
      </c>
    </row>
    <row r="66" spans="2:18" s="19" customFormat="1" ht="75.75" thickBot="1" x14ac:dyDescent="0.4">
      <c r="B66" s="125" t="s">
        <v>33</v>
      </c>
      <c r="C66" s="126" t="s">
        <v>34</v>
      </c>
      <c r="D66" s="126" t="s">
        <v>35</v>
      </c>
      <c r="E66" s="126" t="s">
        <v>254</v>
      </c>
      <c r="F66" s="127" t="s">
        <v>39</v>
      </c>
      <c r="G66" s="128" t="s">
        <v>254</v>
      </c>
      <c r="H66" s="1"/>
      <c r="I66" s="1"/>
      <c r="J66" s="33" t="s">
        <v>59</v>
      </c>
      <c r="K66" s="34" t="s">
        <v>37</v>
      </c>
      <c r="L66" s="34" t="s">
        <v>60</v>
      </c>
      <c r="M66" s="34" t="s">
        <v>39</v>
      </c>
      <c r="N66" s="35" t="s">
        <v>40</v>
      </c>
      <c r="P66" s="19" t="s">
        <v>246</v>
      </c>
      <c r="Q66" s="19" t="s">
        <v>249</v>
      </c>
    </row>
    <row r="67" spans="2:18" s="19" customFormat="1" ht="18.75" x14ac:dyDescent="0.35">
      <c r="B67" s="466" t="s">
        <v>156</v>
      </c>
      <c r="C67" s="461" t="s">
        <v>158</v>
      </c>
      <c r="D67" s="524">
        <v>8.3330000000000001E-2</v>
      </c>
      <c r="E67" s="488" t="s">
        <v>91</v>
      </c>
      <c r="F67" s="532" t="str">
        <f>VLOOKUP(E67,J67:M68,4,FALSE)</f>
        <v>Evidence of the levels of recycled content</v>
      </c>
      <c r="G67" s="573"/>
      <c r="H67" s="1"/>
      <c r="I67" s="1"/>
      <c r="J67" s="152" t="s">
        <v>116</v>
      </c>
      <c r="K67" s="72">
        <v>0</v>
      </c>
      <c r="L67" s="73" t="s">
        <v>42</v>
      </c>
      <c r="M67" s="74" t="s">
        <v>43</v>
      </c>
      <c r="N67" s="86"/>
      <c r="P67" s="19">
        <f>IFERROR(VLOOKUP(E67,J67:K68,2,FALSE),0)</f>
        <v>20</v>
      </c>
      <c r="Q67" s="41">
        <f>D67</f>
        <v>8.3330000000000001E-2</v>
      </c>
      <c r="R67" s="19">
        <f>Q67*P67</f>
        <v>1.6666000000000001</v>
      </c>
    </row>
    <row r="68" spans="2:18" s="19" customFormat="1" ht="38.25" thickBot="1" x14ac:dyDescent="0.4">
      <c r="B68" s="514"/>
      <c r="C68" s="515"/>
      <c r="D68" s="523"/>
      <c r="E68" s="489"/>
      <c r="F68" s="567"/>
      <c r="G68" s="550"/>
      <c r="H68" s="1"/>
      <c r="I68" s="1"/>
      <c r="J68" s="155" t="s">
        <v>91</v>
      </c>
      <c r="K68" s="139">
        <v>20</v>
      </c>
      <c r="L68" s="49" t="s">
        <v>55</v>
      </c>
      <c r="M68" s="141" t="s">
        <v>157</v>
      </c>
      <c r="N68" s="160"/>
    </row>
    <row r="69" spans="2:18" s="19" customFormat="1" ht="18.75" x14ac:dyDescent="0.35">
      <c r="B69" s="397" t="s">
        <v>159</v>
      </c>
      <c r="C69" s="399" t="s">
        <v>160</v>
      </c>
      <c r="D69" s="522">
        <v>8.3330000000000001E-2</v>
      </c>
      <c r="E69" s="487" t="s">
        <v>91</v>
      </c>
      <c r="F69" s="412" t="str">
        <f>VLOOKUP(E69,J69:M70,4,FALSE)</f>
        <v>Details of programme and agreement</v>
      </c>
      <c r="G69" s="549"/>
      <c r="H69" s="1"/>
      <c r="I69" s="1"/>
      <c r="J69" s="102" t="s">
        <v>116</v>
      </c>
      <c r="K69" s="37">
        <v>0</v>
      </c>
      <c r="L69" s="38" t="s">
        <v>42</v>
      </c>
      <c r="M69" s="51" t="s">
        <v>43</v>
      </c>
      <c r="N69" s="99"/>
      <c r="P69" s="19">
        <f>IFERROR(VLOOKUP(E69,J69:K70,2,FALSE),0)</f>
        <v>20</v>
      </c>
      <c r="Q69" s="41">
        <f>D69</f>
        <v>8.3330000000000001E-2</v>
      </c>
      <c r="R69" s="19">
        <f>Q69*P69</f>
        <v>1.6666000000000001</v>
      </c>
    </row>
    <row r="70" spans="2:18" s="19" customFormat="1" ht="38.25" thickBot="1" x14ac:dyDescent="0.4">
      <c r="B70" s="398"/>
      <c r="C70" s="400"/>
      <c r="D70" s="557"/>
      <c r="E70" s="489"/>
      <c r="F70" s="414"/>
      <c r="G70" s="550"/>
      <c r="H70" s="1"/>
      <c r="I70" s="1"/>
      <c r="J70" s="150" t="s">
        <v>91</v>
      </c>
      <c r="K70" s="48">
        <v>20</v>
      </c>
      <c r="L70" s="49" t="s">
        <v>55</v>
      </c>
      <c r="M70" s="50" t="s">
        <v>161</v>
      </c>
      <c r="N70" s="87"/>
    </row>
    <row r="71" spans="2:18" s="19" customFormat="1" ht="18.75" x14ac:dyDescent="0.35">
      <c r="B71" s="558" t="s">
        <v>162</v>
      </c>
      <c r="C71" s="472" t="s">
        <v>163</v>
      </c>
      <c r="D71" s="548">
        <v>8.3330000000000001E-2</v>
      </c>
      <c r="E71" s="487" t="s">
        <v>165</v>
      </c>
      <c r="F71" s="574" t="str">
        <f>VLOOKUP(E71,J71:M73,4,FALSE)</f>
        <v xml:space="preserve">Evidence of monitoring </v>
      </c>
      <c r="G71" s="549"/>
      <c r="H71" s="1"/>
      <c r="I71" s="1"/>
      <c r="J71" s="71" t="s">
        <v>116</v>
      </c>
      <c r="K71" s="72">
        <v>0</v>
      </c>
      <c r="L71" s="73" t="s">
        <v>42</v>
      </c>
      <c r="M71" s="74" t="s">
        <v>43</v>
      </c>
      <c r="N71" s="86"/>
      <c r="P71" s="19">
        <f>IFERROR(VLOOKUP(E71,J71:K73,2,FALSE),0)</f>
        <v>10</v>
      </c>
      <c r="Q71" s="41">
        <f>D71</f>
        <v>8.3330000000000001E-2</v>
      </c>
      <c r="R71" s="19">
        <f>Q71*P71</f>
        <v>0.83330000000000004</v>
      </c>
    </row>
    <row r="72" spans="2:18" s="19" customFormat="1" ht="37.5" x14ac:dyDescent="0.35">
      <c r="B72" s="558"/>
      <c r="C72" s="472"/>
      <c r="D72" s="548"/>
      <c r="E72" s="488"/>
      <c r="F72" s="574"/>
      <c r="G72" s="573"/>
      <c r="H72" s="1"/>
      <c r="I72" s="1"/>
      <c r="J72" s="105" t="s">
        <v>164</v>
      </c>
      <c r="K72" s="43">
        <v>20</v>
      </c>
      <c r="L72" s="44" t="s">
        <v>55</v>
      </c>
      <c r="M72" s="52" t="s">
        <v>133</v>
      </c>
      <c r="N72" s="46"/>
    </row>
    <row r="73" spans="2:18" s="19" customFormat="1" ht="38.25" thickBot="1" x14ac:dyDescent="0.4">
      <c r="B73" s="558"/>
      <c r="C73" s="472"/>
      <c r="D73" s="548"/>
      <c r="E73" s="489"/>
      <c r="F73" s="574"/>
      <c r="G73" s="550"/>
      <c r="H73" s="1"/>
      <c r="I73" s="1"/>
      <c r="J73" s="155" t="s">
        <v>165</v>
      </c>
      <c r="K73" s="139">
        <v>10</v>
      </c>
      <c r="L73" s="140" t="s">
        <v>55</v>
      </c>
      <c r="M73" s="141" t="s">
        <v>133</v>
      </c>
      <c r="N73" s="160"/>
      <c r="Q73" s="41"/>
    </row>
    <row r="74" spans="2:18" s="19" customFormat="1" ht="18.75" x14ac:dyDescent="0.35">
      <c r="B74" s="397" t="s">
        <v>166</v>
      </c>
      <c r="C74" s="399" t="s">
        <v>167</v>
      </c>
      <c r="D74" s="522">
        <v>8.3330000000000001E-2</v>
      </c>
      <c r="E74" s="487" t="s">
        <v>170</v>
      </c>
      <c r="F74" s="412" t="str">
        <f>VLOOKUP(E74,J74:M76,4,FALSE)</f>
        <v>Evidence of renewable energy purchasing and use in manufacturing process</v>
      </c>
      <c r="G74" s="549"/>
      <c r="H74" s="1"/>
      <c r="I74" s="1"/>
      <c r="J74" s="102" t="s">
        <v>116</v>
      </c>
      <c r="K74" s="37">
        <v>0</v>
      </c>
      <c r="L74" s="38" t="s">
        <v>42</v>
      </c>
      <c r="M74" s="51" t="s">
        <v>43</v>
      </c>
      <c r="N74" s="99"/>
      <c r="P74" s="19">
        <f>IFERROR(VLOOKUP(E74,J74:K76,2,FALSE),0)</f>
        <v>20</v>
      </c>
      <c r="Q74" s="41">
        <f>D74</f>
        <v>8.3330000000000001E-2</v>
      </c>
      <c r="R74" s="19">
        <f>Q74*P74</f>
        <v>1.6666000000000001</v>
      </c>
    </row>
    <row r="75" spans="2:18" s="19" customFormat="1" ht="75" x14ac:dyDescent="0.35">
      <c r="B75" s="401"/>
      <c r="C75" s="402"/>
      <c r="D75" s="556"/>
      <c r="E75" s="488"/>
      <c r="F75" s="413"/>
      <c r="G75" s="573"/>
      <c r="H75" s="1"/>
      <c r="I75" s="1"/>
      <c r="J75" s="105" t="s">
        <v>168</v>
      </c>
      <c r="K75" s="43">
        <v>10</v>
      </c>
      <c r="L75" s="44" t="s">
        <v>55</v>
      </c>
      <c r="M75" s="52" t="s">
        <v>169</v>
      </c>
      <c r="N75" s="46"/>
      <c r="Q75" s="41"/>
    </row>
    <row r="76" spans="2:18" s="19" customFormat="1" ht="75.75" thickBot="1" x14ac:dyDescent="0.4">
      <c r="B76" s="398"/>
      <c r="C76" s="400"/>
      <c r="D76" s="557"/>
      <c r="E76" s="489"/>
      <c r="F76" s="414"/>
      <c r="G76" s="550"/>
      <c r="H76" s="1"/>
      <c r="I76" s="1"/>
      <c r="J76" s="150" t="s">
        <v>170</v>
      </c>
      <c r="K76" s="48">
        <v>20</v>
      </c>
      <c r="L76" s="49" t="s">
        <v>55</v>
      </c>
      <c r="M76" s="50" t="s">
        <v>169</v>
      </c>
      <c r="N76" s="87"/>
    </row>
    <row r="77" spans="2:18" s="19" customFormat="1" ht="18.75" x14ac:dyDescent="0.35">
      <c r="B77" s="397" t="s">
        <v>166</v>
      </c>
      <c r="C77" s="399" t="s">
        <v>171</v>
      </c>
      <c r="D77" s="522">
        <v>8.3330000000000001E-2</v>
      </c>
      <c r="E77" s="487" t="s">
        <v>173</v>
      </c>
      <c r="F77" s="412" t="str">
        <f>VLOOKUP(E77,J77:M79,4,FALSE)</f>
        <v>Evidence of alternative EMS</v>
      </c>
      <c r="G77" s="549"/>
      <c r="H77" s="1"/>
      <c r="I77" s="1"/>
      <c r="J77" s="36" t="s">
        <v>116</v>
      </c>
      <c r="K77" s="37">
        <v>0</v>
      </c>
      <c r="L77" s="38" t="s">
        <v>42</v>
      </c>
      <c r="M77" s="51" t="s">
        <v>43</v>
      </c>
      <c r="N77" s="99"/>
      <c r="P77" s="19">
        <f>IFERROR(VLOOKUP(E77,J77:K79,2,FALSE),0)</f>
        <v>10</v>
      </c>
      <c r="Q77" s="41">
        <f>D77</f>
        <v>8.3330000000000001E-2</v>
      </c>
      <c r="R77" s="19">
        <f>Q77*P77</f>
        <v>0.83330000000000004</v>
      </c>
    </row>
    <row r="78" spans="2:18" s="19" customFormat="1" ht="37.5" x14ac:dyDescent="0.35">
      <c r="B78" s="401"/>
      <c r="C78" s="402"/>
      <c r="D78" s="556"/>
      <c r="E78" s="488"/>
      <c r="F78" s="413"/>
      <c r="G78" s="573"/>
      <c r="H78" s="1"/>
      <c r="I78" s="1"/>
      <c r="J78" s="105" t="s">
        <v>172</v>
      </c>
      <c r="K78" s="43">
        <v>20</v>
      </c>
      <c r="L78" s="44" t="s">
        <v>55</v>
      </c>
      <c r="M78" s="52" t="s">
        <v>257</v>
      </c>
      <c r="N78" s="46"/>
      <c r="Q78" s="41"/>
    </row>
    <row r="79" spans="2:18" s="19" customFormat="1" ht="57" thickBot="1" x14ac:dyDescent="0.4">
      <c r="B79" s="398"/>
      <c r="C79" s="400"/>
      <c r="D79" s="557"/>
      <c r="E79" s="489"/>
      <c r="F79" s="414"/>
      <c r="G79" s="550"/>
      <c r="H79" s="1"/>
      <c r="I79" s="1"/>
      <c r="J79" s="150" t="s">
        <v>173</v>
      </c>
      <c r="K79" s="48">
        <v>10</v>
      </c>
      <c r="L79" s="49" t="s">
        <v>55</v>
      </c>
      <c r="M79" s="50" t="s">
        <v>174</v>
      </c>
      <c r="N79" s="87"/>
    </row>
    <row r="80" spans="2:18" s="19" customFormat="1" ht="18.75" x14ac:dyDescent="0.35">
      <c r="B80" s="466" t="s">
        <v>162</v>
      </c>
      <c r="C80" s="544" t="s">
        <v>175</v>
      </c>
      <c r="D80" s="524">
        <v>8.3330000000000001E-2</v>
      </c>
      <c r="E80" s="487" t="s">
        <v>91</v>
      </c>
      <c r="F80" s="532" t="str">
        <f>VLOOKUP(E80,J80:M81,4,FALSE)</f>
        <v>Evidence of calculation</v>
      </c>
      <c r="G80" s="549"/>
      <c r="H80" s="1"/>
      <c r="I80" s="1"/>
      <c r="J80" s="71" t="s">
        <v>116</v>
      </c>
      <c r="K80" s="72">
        <v>0</v>
      </c>
      <c r="L80" s="73" t="s">
        <v>42</v>
      </c>
      <c r="M80" s="74" t="s">
        <v>43</v>
      </c>
      <c r="N80" s="86"/>
      <c r="P80" s="19">
        <f>IFERROR(VLOOKUP(E80,J80:K81,2,FALSE),0)</f>
        <v>20</v>
      </c>
      <c r="Q80" s="41">
        <f>D80</f>
        <v>8.3330000000000001E-2</v>
      </c>
      <c r="R80" s="19">
        <f>Q80*P80</f>
        <v>1.6666000000000001</v>
      </c>
    </row>
    <row r="81" spans="2:18" s="19" customFormat="1" ht="38.25" thickBot="1" x14ac:dyDescent="0.4">
      <c r="B81" s="514"/>
      <c r="C81" s="545"/>
      <c r="D81" s="523"/>
      <c r="E81" s="489"/>
      <c r="F81" s="567"/>
      <c r="G81" s="550"/>
      <c r="H81" s="1"/>
      <c r="I81" s="1"/>
      <c r="J81" s="138" t="s">
        <v>91</v>
      </c>
      <c r="K81" s="139">
        <v>20</v>
      </c>
      <c r="L81" s="140" t="s">
        <v>55</v>
      </c>
      <c r="M81" s="141" t="s">
        <v>176</v>
      </c>
      <c r="N81" s="160"/>
    </row>
    <row r="82" spans="2:18" s="19" customFormat="1" ht="18.75" x14ac:dyDescent="0.35">
      <c r="B82" s="553" t="s">
        <v>162</v>
      </c>
      <c r="C82" s="471" t="s">
        <v>177</v>
      </c>
      <c r="D82" s="551">
        <v>8.3330000000000001E-2</v>
      </c>
      <c r="E82" s="487" t="s">
        <v>116</v>
      </c>
      <c r="F82" s="559" t="str">
        <f>VLOOKUP(E82,J82:M83,4,FALSE)</f>
        <v>N/A</v>
      </c>
      <c r="G82" s="549"/>
      <c r="H82" s="1"/>
      <c r="I82" s="1"/>
      <c r="J82" s="36" t="s">
        <v>116</v>
      </c>
      <c r="K82" s="37">
        <v>0</v>
      </c>
      <c r="L82" s="38" t="s">
        <v>42</v>
      </c>
      <c r="M82" s="51" t="s">
        <v>43</v>
      </c>
      <c r="N82" s="99"/>
      <c r="P82" s="19">
        <f>IFERROR(VLOOKUP(E82,J82:K83,2,FALSE),0)</f>
        <v>0</v>
      </c>
      <c r="Q82" s="41">
        <f>D82</f>
        <v>8.3330000000000001E-2</v>
      </c>
      <c r="R82" s="19">
        <f>Q82*P82</f>
        <v>0</v>
      </c>
    </row>
    <row r="83" spans="2:18" s="19" customFormat="1" ht="16.350000000000001" customHeight="1" thickBot="1" x14ac:dyDescent="0.4">
      <c r="B83" s="554"/>
      <c r="C83" s="555"/>
      <c r="D83" s="552"/>
      <c r="E83" s="489"/>
      <c r="F83" s="560"/>
      <c r="G83" s="550"/>
      <c r="H83" s="1"/>
      <c r="I83" s="1"/>
      <c r="J83" s="47" t="s">
        <v>91</v>
      </c>
      <c r="K83" s="48">
        <v>20</v>
      </c>
      <c r="L83" s="49" t="s">
        <v>55</v>
      </c>
      <c r="M83" s="50" t="s">
        <v>178</v>
      </c>
      <c r="N83" s="87"/>
    </row>
    <row r="84" spans="2:18" s="19" customFormat="1" ht="18.75" x14ac:dyDescent="0.35">
      <c r="B84" s="553" t="s">
        <v>179</v>
      </c>
      <c r="C84" s="471" t="s">
        <v>180</v>
      </c>
      <c r="D84" s="551">
        <v>8.3330000000000001E-2</v>
      </c>
      <c r="E84" s="487" t="s">
        <v>181</v>
      </c>
      <c r="F84" s="559" t="str">
        <f>VLOOKUP(E84,J84:M86,4,FALSE)</f>
        <v>Evidence of the recycled packaging content</v>
      </c>
      <c r="G84" s="549"/>
      <c r="H84" s="1"/>
      <c r="I84" s="1"/>
      <c r="J84" s="36" t="s">
        <v>116</v>
      </c>
      <c r="K84" s="37">
        <v>0</v>
      </c>
      <c r="L84" s="38" t="s">
        <v>42</v>
      </c>
      <c r="M84" s="51" t="s">
        <v>43</v>
      </c>
      <c r="N84" s="99"/>
      <c r="P84" s="19">
        <f>IFERROR(VLOOKUP(E84,J84:K86,2,FALSE),0)</f>
        <v>15</v>
      </c>
      <c r="Q84" s="41">
        <f>D84</f>
        <v>8.3330000000000001E-2</v>
      </c>
      <c r="R84" s="19">
        <f>Q84*P84</f>
        <v>1.2499500000000001</v>
      </c>
    </row>
    <row r="85" spans="2:18" s="19" customFormat="1" ht="15.6" customHeight="1" x14ac:dyDescent="0.35">
      <c r="B85" s="558"/>
      <c r="C85" s="472"/>
      <c r="D85" s="548"/>
      <c r="E85" s="488"/>
      <c r="F85" s="568"/>
      <c r="G85" s="573"/>
      <c r="H85" s="1"/>
      <c r="I85" s="1"/>
      <c r="J85" s="105" t="s">
        <v>181</v>
      </c>
      <c r="K85" s="43">
        <v>15</v>
      </c>
      <c r="L85" s="44" t="s">
        <v>55</v>
      </c>
      <c r="M85" s="52" t="s">
        <v>182</v>
      </c>
      <c r="N85" s="46"/>
    </row>
    <row r="86" spans="2:18" s="19" customFormat="1" ht="38.450000000000003" customHeight="1" thickBot="1" x14ac:dyDescent="0.4">
      <c r="B86" s="554"/>
      <c r="C86" s="555"/>
      <c r="D86" s="552"/>
      <c r="E86" s="489"/>
      <c r="F86" s="560"/>
      <c r="G86" s="550"/>
      <c r="H86" s="1"/>
      <c r="I86" s="1"/>
      <c r="J86" s="150" t="s">
        <v>183</v>
      </c>
      <c r="K86" s="48">
        <v>30</v>
      </c>
      <c r="L86" s="49" t="s">
        <v>55</v>
      </c>
      <c r="M86" s="50" t="s">
        <v>182</v>
      </c>
      <c r="N86" s="87"/>
    </row>
    <row r="87" spans="2:18" s="19" customFormat="1" ht="18.75" x14ac:dyDescent="0.35">
      <c r="B87" s="558" t="s">
        <v>179</v>
      </c>
      <c r="C87" s="472" t="s">
        <v>184</v>
      </c>
      <c r="D87" s="548">
        <v>8.3330000000000001E-2</v>
      </c>
      <c r="E87" s="487" t="s">
        <v>116</v>
      </c>
      <c r="F87" s="568" t="str">
        <f>VLOOKUP(E87,J87:M88,4,FALSE)</f>
        <v>N/A</v>
      </c>
      <c r="G87" s="549"/>
      <c r="H87" s="1"/>
      <c r="I87" s="1"/>
      <c r="J87" s="71" t="s">
        <v>116</v>
      </c>
      <c r="K87" s="72">
        <v>0</v>
      </c>
      <c r="L87" s="73" t="s">
        <v>42</v>
      </c>
      <c r="M87" s="74" t="s">
        <v>43</v>
      </c>
      <c r="N87" s="86"/>
      <c r="P87" s="19">
        <f>IFERROR(VLOOKUP(E87,J87:K88,2,FALSE),0)</f>
        <v>0</v>
      </c>
      <c r="Q87" s="41">
        <f>D87</f>
        <v>8.3330000000000001E-2</v>
      </c>
      <c r="R87" s="19">
        <f>Q87*P87</f>
        <v>0</v>
      </c>
    </row>
    <row r="88" spans="2:18" s="19" customFormat="1" ht="38.25" thickBot="1" x14ac:dyDescent="0.4">
      <c r="B88" s="558"/>
      <c r="C88" s="472"/>
      <c r="D88" s="548"/>
      <c r="E88" s="489"/>
      <c r="F88" s="568"/>
      <c r="G88" s="550"/>
      <c r="H88" s="1"/>
      <c r="I88" s="1"/>
      <c r="J88" s="138" t="s">
        <v>91</v>
      </c>
      <c r="K88" s="139">
        <v>20</v>
      </c>
      <c r="L88" s="140" t="s">
        <v>42</v>
      </c>
      <c r="M88" s="141" t="s">
        <v>348</v>
      </c>
      <c r="N88" s="160"/>
    </row>
    <row r="89" spans="2:18" s="19" customFormat="1" ht="18.75" x14ac:dyDescent="0.35">
      <c r="B89" s="397" t="s">
        <v>185</v>
      </c>
      <c r="C89" s="399" t="s">
        <v>186</v>
      </c>
      <c r="D89" s="522">
        <v>8.3330000000000001E-2</v>
      </c>
      <c r="E89" s="487" t="s">
        <v>116</v>
      </c>
      <c r="F89" s="412" t="str">
        <f>VLOOKUP(E89,J89:M90,4,FALSE)</f>
        <v>N/A</v>
      </c>
      <c r="G89" s="549"/>
      <c r="H89" s="1"/>
      <c r="I89" s="1"/>
      <c r="J89" s="36" t="s">
        <v>116</v>
      </c>
      <c r="K89" s="37">
        <v>0</v>
      </c>
      <c r="L89" s="38" t="s">
        <v>42</v>
      </c>
      <c r="M89" s="51" t="s">
        <v>43</v>
      </c>
      <c r="N89" s="99"/>
      <c r="P89" s="19">
        <f>IFERROR(VLOOKUP(E89,J89:K90,2,FALSE),0)</f>
        <v>0</v>
      </c>
      <c r="Q89" s="41">
        <f>D89</f>
        <v>8.3330000000000001E-2</v>
      </c>
      <c r="R89" s="19">
        <f>Q89*P89</f>
        <v>0</v>
      </c>
    </row>
    <row r="90" spans="2:18" s="19" customFormat="1" ht="81.95" customHeight="1" thickBot="1" x14ac:dyDescent="0.4">
      <c r="B90" s="398"/>
      <c r="C90" s="400"/>
      <c r="D90" s="557"/>
      <c r="E90" s="489"/>
      <c r="F90" s="414"/>
      <c r="G90" s="550"/>
      <c r="H90" s="1"/>
      <c r="I90" s="1"/>
      <c r="J90" s="47" t="s">
        <v>91</v>
      </c>
      <c r="K90" s="48">
        <v>20</v>
      </c>
      <c r="L90" s="49" t="s">
        <v>55</v>
      </c>
      <c r="M90" s="50" t="s">
        <v>187</v>
      </c>
      <c r="N90" s="87"/>
    </row>
    <row r="91" spans="2:18" s="19" customFormat="1" ht="18.75" x14ac:dyDescent="0.35">
      <c r="B91" s="430" t="s">
        <v>188</v>
      </c>
      <c r="C91" s="428" t="s">
        <v>189</v>
      </c>
      <c r="D91" s="522">
        <v>8.3330000000000001E-2</v>
      </c>
      <c r="E91" s="391" t="s">
        <v>42</v>
      </c>
      <c r="F91" s="468" t="str">
        <f>VLOOKUP(E91,J91:M92,4,FALSE)</f>
        <v>N/A</v>
      </c>
      <c r="G91" s="569"/>
      <c r="H91" s="1"/>
      <c r="I91" s="1"/>
      <c r="J91" s="113" t="s">
        <v>42</v>
      </c>
      <c r="K91" s="62">
        <v>0</v>
      </c>
      <c r="L91" s="64" t="s">
        <v>42</v>
      </c>
      <c r="M91" s="64" t="s">
        <v>43</v>
      </c>
      <c r="N91" s="99"/>
      <c r="P91" s="19">
        <f>IFERROR(VLOOKUP(E91,J91:K92,2,FALSE),0)</f>
        <v>0</v>
      </c>
      <c r="Q91" s="41">
        <f>D91</f>
        <v>8.3330000000000001E-2</v>
      </c>
      <c r="R91" s="19">
        <f>Q91*P91</f>
        <v>0</v>
      </c>
    </row>
    <row r="92" spans="2:18" s="19" customFormat="1" ht="106.5" customHeight="1" thickBot="1" x14ac:dyDescent="0.4">
      <c r="B92" s="520"/>
      <c r="C92" s="521"/>
      <c r="D92" s="523"/>
      <c r="E92" s="393"/>
      <c r="F92" s="572"/>
      <c r="G92" s="570"/>
      <c r="H92" s="1"/>
      <c r="I92" s="1"/>
      <c r="J92" s="161" t="s">
        <v>91</v>
      </c>
      <c r="K92" s="162">
        <v>20</v>
      </c>
      <c r="L92" s="163" t="s">
        <v>55</v>
      </c>
      <c r="M92" s="163" t="s">
        <v>190</v>
      </c>
      <c r="N92" s="160"/>
    </row>
    <row r="93" spans="2:18" s="19" customFormat="1" ht="18.75" x14ac:dyDescent="0.35">
      <c r="B93" s="465" t="s">
        <v>191</v>
      </c>
      <c r="C93" s="458" t="s">
        <v>192</v>
      </c>
      <c r="D93" s="522">
        <v>8.3330000000000001E-2</v>
      </c>
      <c r="E93" s="391" t="s">
        <v>42</v>
      </c>
      <c r="F93" s="468" t="str">
        <f>VLOOKUP(E93,J93:M95,4,FALSE)</f>
        <v>N/A</v>
      </c>
      <c r="G93" s="569"/>
      <c r="H93" s="1"/>
      <c r="I93" s="1"/>
      <c r="J93" s="113" t="s">
        <v>42</v>
      </c>
      <c r="K93" s="62">
        <v>0</v>
      </c>
      <c r="L93" s="64" t="s">
        <v>42</v>
      </c>
      <c r="M93" s="64" t="s">
        <v>43</v>
      </c>
      <c r="N93" s="99"/>
      <c r="P93" s="19">
        <f>IFERROR(VLOOKUP(E93,J93:K95,2,FALSE),0)</f>
        <v>0</v>
      </c>
      <c r="Q93" s="41">
        <f>D93</f>
        <v>8.3330000000000001E-2</v>
      </c>
      <c r="R93" s="19">
        <f>Q93*P93</f>
        <v>0</v>
      </c>
    </row>
    <row r="94" spans="2:18" s="19" customFormat="1" ht="37.5" x14ac:dyDescent="0.35">
      <c r="B94" s="404"/>
      <c r="C94" s="407"/>
      <c r="D94" s="556"/>
      <c r="E94" s="392"/>
      <c r="F94" s="453"/>
      <c r="G94" s="571"/>
      <c r="H94" s="1"/>
      <c r="I94" s="1"/>
      <c r="J94" s="164" t="s">
        <v>91</v>
      </c>
      <c r="K94" s="66">
        <v>20</v>
      </c>
      <c r="L94" s="67" t="s">
        <v>55</v>
      </c>
      <c r="M94" s="67" t="s">
        <v>133</v>
      </c>
      <c r="N94" s="46"/>
    </row>
    <row r="95" spans="2:18" s="19" customFormat="1" ht="91.5" customHeight="1" thickBot="1" x14ac:dyDescent="0.4">
      <c r="B95" s="405"/>
      <c r="C95" s="408"/>
      <c r="D95" s="557"/>
      <c r="E95" s="393"/>
      <c r="F95" s="454"/>
      <c r="G95" s="570"/>
      <c r="H95" s="1"/>
      <c r="I95" s="1"/>
      <c r="J95" s="114" t="s">
        <v>43</v>
      </c>
      <c r="K95" s="69">
        <v>20</v>
      </c>
      <c r="L95" s="70" t="s">
        <v>323</v>
      </c>
      <c r="M95" s="70" t="s">
        <v>324</v>
      </c>
      <c r="N95" s="87"/>
    </row>
    <row r="96" spans="2:18" s="19" customFormat="1" ht="18.75" x14ac:dyDescent="0.35">
      <c r="B96" s="23"/>
      <c r="C96" s="23"/>
      <c r="D96" s="23"/>
      <c r="E96" s="23"/>
      <c r="F96" s="23"/>
      <c r="G96" s="23"/>
      <c r="H96" s="1"/>
      <c r="I96" s="1"/>
      <c r="J96" s="23"/>
      <c r="K96" s="22"/>
      <c r="L96" s="23"/>
      <c r="M96" s="23"/>
      <c r="N96" s="23"/>
    </row>
    <row r="97" spans="2:14" s="19" customFormat="1" ht="18.75" x14ac:dyDescent="0.35">
      <c r="B97" s="23"/>
      <c r="C97" s="23"/>
      <c r="D97" s="23"/>
      <c r="E97" s="23"/>
      <c r="F97" s="23"/>
      <c r="G97" s="23"/>
      <c r="H97" s="1"/>
      <c r="I97" s="1"/>
      <c r="J97" s="23"/>
      <c r="K97" s="22"/>
      <c r="L97" s="23"/>
      <c r="M97" s="23"/>
      <c r="N97" s="23"/>
    </row>
    <row r="98" spans="2:14" s="19" customFormat="1" ht="18.75" hidden="1" x14ac:dyDescent="0.35">
      <c r="B98" s="23"/>
      <c r="C98" s="165"/>
      <c r="D98" s="23"/>
      <c r="E98" s="23"/>
      <c r="F98" s="23"/>
      <c r="G98" s="23"/>
      <c r="H98" s="1"/>
      <c r="I98" s="1"/>
      <c r="J98" s="23"/>
      <c r="K98" s="22"/>
      <c r="L98" s="23"/>
      <c r="M98" s="23"/>
      <c r="N98" s="23"/>
    </row>
    <row r="99" spans="2:14" s="19" customFormat="1" ht="18.75" hidden="1" x14ac:dyDescent="0.35">
      <c r="B99" s="23"/>
      <c r="C99" s="23"/>
      <c r="D99" s="23"/>
      <c r="E99" s="23"/>
      <c r="F99" s="23"/>
      <c r="G99" s="23"/>
      <c r="H99" s="1"/>
      <c r="I99" s="1"/>
      <c r="J99" s="23"/>
      <c r="K99" s="22"/>
      <c r="L99" s="23"/>
      <c r="M99" s="23"/>
      <c r="N99" s="23"/>
    </row>
    <row r="100" spans="2:14" s="19" customFormat="1" ht="18.75" hidden="1" x14ac:dyDescent="0.35">
      <c r="B100" s="23"/>
      <c r="C100" s="23"/>
      <c r="D100" s="23"/>
      <c r="E100" s="23"/>
      <c r="F100" s="23"/>
      <c r="G100" s="23"/>
      <c r="H100" s="1"/>
      <c r="I100" s="1"/>
      <c r="J100" s="23"/>
      <c r="K100" s="22"/>
      <c r="L100" s="23"/>
      <c r="M100" s="23"/>
      <c r="N100" s="23"/>
    </row>
    <row r="101" spans="2:14" s="19" customFormat="1" ht="18.75" hidden="1" x14ac:dyDescent="0.35">
      <c r="B101" s="23"/>
      <c r="C101" s="23"/>
      <c r="D101" s="166"/>
      <c r="E101" s="166"/>
      <c r="F101" s="166"/>
      <c r="G101" s="166"/>
      <c r="H101" s="1"/>
      <c r="I101" s="1"/>
      <c r="J101" s="23"/>
      <c r="K101" s="22"/>
      <c r="L101" s="23"/>
      <c r="M101" s="23"/>
      <c r="N101" s="23"/>
    </row>
    <row r="102" spans="2:14" s="19" customFormat="1" ht="18.75" hidden="1" x14ac:dyDescent="0.35">
      <c r="B102" s="23"/>
      <c r="C102" s="23"/>
      <c r="D102" s="23"/>
      <c r="E102" s="23"/>
      <c r="F102" s="23"/>
      <c r="G102" s="23"/>
      <c r="H102" s="1"/>
      <c r="I102" s="1"/>
      <c r="J102" s="23"/>
      <c r="K102" s="22"/>
      <c r="L102" s="23"/>
      <c r="M102" s="23"/>
      <c r="N102" s="23"/>
    </row>
    <row r="103" spans="2:14" s="19" customFormat="1" ht="18.75" hidden="1" x14ac:dyDescent="0.35">
      <c r="B103" s="23"/>
      <c r="C103" s="23"/>
      <c r="D103" s="23"/>
      <c r="E103" s="23"/>
      <c r="F103" s="23"/>
      <c r="G103" s="23"/>
      <c r="H103" s="1"/>
      <c r="I103" s="1"/>
      <c r="J103" s="23"/>
      <c r="K103" s="22"/>
      <c r="L103" s="23"/>
      <c r="M103" s="23"/>
      <c r="N103" s="23"/>
    </row>
    <row r="104" spans="2:14" s="19" customFormat="1" ht="18.75" hidden="1" x14ac:dyDescent="0.35">
      <c r="B104" s="23"/>
      <c r="C104" s="23"/>
      <c r="D104" s="23"/>
      <c r="E104" s="23"/>
      <c r="F104" s="23"/>
      <c r="G104" s="23"/>
      <c r="H104" s="1"/>
      <c r="I104" s="1"/>
      <c r="J104" s="23"/>
      <c r="K104" s="22"/>
      <c r="L104" s="23"/>
      <c r="M104" s="23"/>
      <c r="N104" s="23"/>
    </row>
    <row r="105" spans="2:14" s="19" customFormat="1" ht="18.75" hidden="1" x14ac:dyDescent="0.35">
      <c r="B105" s="23"/>
      <c r="C105" s="23"/>
      <c r="D105" s="23"/>
      <c r="E105" s="23"/>
      <c r="F105" s="23"/>
      <c r="G105" s="23"/>
      <c r="H105" s="1"/>
      <c r="I105" s="1"/>
      <c r="J105" s="23"/>
      <c r="K105" s="22"/>
      <c r="L105" s="23"/>
      <c r="M105" s="23"/>
      <c r="N105" s="23"/>
    </row>
    <row r="106" spans="2:14" s="19" customFormat="1" ht="18.75" hidden="1" x14ac:dyDescent="0.35">
      <c r="B106" s="23"/>
      <c r="C106" s="23"/>
      <c r="D106" s="23"/>
      <c r="E106" s="23"/>
      <c r="F106" s="23"/>
      <c r="G106" s="23"/>
      <c r="H106" s="1"/>
      <c r="I106" s="1"/>
      <c r="J106" s="23"/>
      <c r="K106" s="22"/>
      <c r="L106" s="23"/>
      <c r="M106" s="23"/>
      <c r="N106" s="23"/>
    </row>
    <row r="107" spans="2:14" s="19" customFormat="1" ht="18.75" hidden="1" x14ac:dyDescent="0.35">
      <c r="B107" s="23"/>
      <c r="C107" s="23"/>
      <c r="D107" s="23"/>
      <c r="E107" s="23"/>
      <c r="F107" s="23"/>
      <c r="G107" s="23"/>
      <c r="H107" s="1"/>
      <c r="I107" s="1"/>
      <c r="J107" s="23"/>
      <c r="K107" s="22"/>
      <c r="L107" s="23"/>
      <c r="M107" s="23"/>
      <c r="N107" s="23"/>
    </row>
    <row r="108" spans="2:14" s="19" customFormat="1" ht="18.75" hidden="1" x14ac:dyDescent="0.35">
      <c r="B108" s="23"/>
      <c r="C108" s="23"/>
      <c r="D108" s="23"/>
      <c r="E108" s="23"/>
      <c r="F108" s="23"/>
      <c r="G108" s="23"/>
      <c r="H108" s="1"/>
      <c r="I108" s="1"/>
      <c r="J108" s="23"/>
      <c r="K108" s="22"/>
      <c r="L108" s="23"/>
      <c r="M108" s="23"/>
      <c r="N108" s="23"/>
    </row>
    <row r="109" spans="2:14" s="19" customFormat="1" ht="18.75" hidden="1" x14ac:dyDescent="0.35">
      <c r="B109" s="23"/>
      <c r="C109" s="23"/>
      <c r="D109" s="23"/>
      <c r="E109" s="23"/>
      <c r="F109" s="23"/>
      <c r="G109" s="23"/>
      <c r="H109" s="1"/>
      <c r="I109" s="1"/>
      <c r="J109" s="23"/>
      <c r="K109" s="22"/>
      <c r="L109" s="23"/>
      <c r="M109" s="23"/>
      <c r="N109" s="23"/>
    </row>
    <row r="110" spans="2:14" s="19" customFormat="1" ht="18.75" hidden="1" x14ac:dyDescent="0.35">
      <c r="B110" s="23"/>
      <c r="C110" s="23"/>
      <c r="D110" s="23"/>
      <c r="E110" s="23"/>
      <c r="F110" s="23"/>
      <c r="G110" s="23"/>
      <c r="H110" s="1"/>
      <c r="I110" s="1"/>
      <c r="J110" s="23"/>
      <c r="K110" s="22"/>
      <c r="L110" s="23"/>
      <c r="M110" s="23"/>
      <c r="N110" s="23"/>
    </row>
    <row r="111" spans="2:14" s="19" customFormat="1" ht="18.75" hidden="1" x14ac:dyDescent="0.35">
      <c r="B111" s="23"/>
      <c r="C111" s="23"/>
      <c r="D111" s="23"/>
      <c r="E111" s="23"/>
      <c r="F111" s="23"/>
      <c r="G111" s="23"/>
      <c r="H111" s="1"/>
      <c r="I111" s="1"/>
      <c r="J111" s="23"/>
      <c r="K111" s="22"/>
      <c r="L111" s="23"/>
      <c r="M111" s="23"/>
      <c r="N111" s="23"/>
    </row>
    <row r="112" spans="2:14" s="19" customFormat="1" ht="18.75" hidden="1" x14ac:dyDescent="0.35">
      <c r="B112" s="23"/>
      <c r="C112" s="23"/>
      <c r="D112" s="23"/>
      <c r="E112" s="23"/>
      <c r="F112" s="23"/>
      <c r="G112" s="23"/>
      <c r="H112" s="1"/>
      <c r="I112" s="1"/>
      <c r="J112" s="23"/>
      <c r="K112" s="22"/>
      <c r="L112" s="23"/>
      <c r="M112" s="23"/>
      <c r="N112" s="23"/>
    </row>
    <row r="113" spans="2:18" s="19" customFormat="1" ht="18.75" hidden="1" x14ac:dyDescent="0.35">
      <c r="B113" s="23"/>
      <c r="C113" s="23"/>
      <c r="D113" s="23"/>
      <c r="E113" s="23"/>
      <c r="F113" s="23"/>
      <c r="G113" s="23"/>
      <c r="H113" s="1"/>
      <c r="I113" s="1"/>
      <c r="J113" s="23"/>
      <c r="K113" s="22"/>
      <c r="L113" s="23"/>
      <c r="M113" s="23"/>
      <c r="N113" s="23"/>
    </row>
    <row r="114" spans="2:18" s="19" customFormat="1" ht="18.75" hidden="1" x14ac:dyDescent="0.35">
      <c r="B114" s="23"/>
      <c r="C114" s="23"/>
      <c r="D114" s="23"/>
      <c r="E114" s="23"/>
      <c r="F114" s="23"/>
      <c r="G114" s="23"/>
      <c r="H114" s="1"/>
      <c r="I114" s="1"/>
      <c r="J114" s="23"/>
      <c r="K114" s="22"/>
      <c r="L114" s="23"/>
      <c r="M114" s="23"/>
      <c r="N114" s="23"/>
    </row>
    <row r="115" spans="2:18" s="19" customFormat="1" ht="18.75" hidden="1" x14ac:dyDescent="0.35">
      <c r="B115" s="23"/>
      <c r="C115" s="23"/>
      <c r="D115" s="23"/>
      <c r="E115" s="23"/>
      <c r="F115" s="23"/>
      <c r="G115" s="23"/>
      <c r="H115" s="1"/>
      <c r="I115" s="1"/>
      <c r="J115" s="23"/>
      <c r="K115" s="22"/>
      <c r="L115" s="23"/>
      <c r="M115" s="23"/>
      <c r="N115" s="23"/>
    </row>
    <row r="116" spans="2:18" s="19" customFormat="1" ht="18.75" hidden="1" x14ac:dyDescent="0.35">
      <c r="B116" s="23"/>
      <c r="C116" s="23"/>
      <c r="D116" s="23"/>
      <c r="E116" s="23"/>
      <c r="F116" s="23"/>
      <c r="G116" s="23"/>
      <c r="H116" s="1"/>
      <c r="I116" s="1"/>
      <c r="J116" s="23"/>
      <c r="K116" s="22"/>
      <c r="L116" s="23"/>
      <c r="M116" s="23"/>
      <c r="N116" s="23"/>
    </row>
    <row r="117" spans="2:18" s="19" customFormat="1" ht="18.75" hidden="1" x14ac:dyDescent="0.35">
      <c r="B117" s="23"/>
      <c r="C117" s="23"/>
      <c r="D117" s="23"/>
      <c r="E117" s="23"/>
      <c r="F117" s="23"/>
      <c r="G117" s="23"/>
      <c r="H117" s="1"/>
      <c r="I117" s="1"/>
      <c r="J117" s="23"/>
      <c r="K117" s="22"/>
      <c r="L117" s="23"/>
      <c r="M117" s="23"/>
      <c r="N117" s="23"/>
    </row>
    <row r="118" spans="2:18" s="19" customFormat="1" ht="18.75" hidden="1" x14ac:dyDescent="0.35">
      <c r="B118" s="23"/>
      <c r="C118" s="23"/>
      <c r="D118" s="23"/>
      <c r="E118" s="23"/>
      <c r="F118" s="23"/>
      <c r="G118" s="23"/>
      <c r="H118" s="1"/>
      <c r="I118" s="1"/>
      <c r="J118" s="23"/>
      <c r="K118" s="22"/>
      <c r="L118" s="23"/>
      <c r="M118" s="23"/>
      <c r="N118" s="23"/>
    </row>
    <row r="119" spans="2:18" s="19" customFormat="1" ht="18.75" hidden="1" x14ac:dyDescent="0.35">
      <c r="B119" s="23"/>
      <c r="C119" s="23"/>
      <c r="D119" s="23"/>
      <c r="E119" s="23"/>
      <c r="F119" s="23"/>
      <c r="G119" s="23"/>
      <c r="H119" s="1"/>
      <c r="I119" s="1"/>
      <c r="J119" s="23"/>
      <c r="K119" s="22"/>
      <c r="L119" s="23"/>
      <c r="M119" s="23"/>
      <c r="N119" s="23"/>
    </row>
    <row r="120" spans="2:18" s="19" customFormat="1" ht="18.75" hidden="1" x14ac:dyDescent="0.35">
      <c r="B120" s="23"/>
      <c r="C120" s="23"/>
      <c r="D120" s="23"/>
      <c r="E120" s="23"/>
      <c r="F120" s="23"/>
      <c r="G120" s="23"/>
      <c r="H120" s="1"/>
      <c r="I120" s="1"/>
      <c r="J120" s="23"/>
      <c r="K120" s="22"/>
      <c r="L120" s="23"/>
      <c r="M120" s="23"/>
      <c r="N120" s="23"/>
    </row>
    <row r="121" spans="2:18" s="19" customFormat="1" ht="18.75" hidden="1" x14ac:dyDescent="0.35">
      <c r="B121" s="23"/>
      <c r="C121" s="23"/>
      <c r="D121" s="23"/>
      <c r="E121" s="23"/>
      <c r="F121" s="23"/>
      <c r="G121" s="23"/>
      <c r="H121" s="1"/>
      <c r="I121" s="1"/>
      <c r="J121" s="23"/>
      <c r="K121" s="22"/>
      <c r="L121" s="23"/>
      <c r="M121" s="23"/>
      <c r="N121" s="23"/>
    </row>
    <row r="122" spans="2:18" s="19" customFormat="1" ht="18.75" hidden="1" x14ac:dyDescent="0.35">
      <c r="B122" s="23"/>
      <c r="C122" s="23"/>
      <c r="D122" s="23"/>
      <c r="E122" s="23"/>
      <c r="F122" s="23"/>
      <c r="G122" s="23"/>
      <c r="H122" s="1"/>
      <c r="I122" s="1"/>
      <c r="J122" s="23"/>
      <c r="K122" s="22"/>
      <c r="L122" s="23"/>
      <c r="M122" s="23"/>
      <c r="N122" s="23"/>
    </row>
    <row r="123" spans="2:18" s="19" customFormat="1" ht="18.75" hidden="1" x14ac:dyDescent="0.35">
      <c r="B123" s="23"/>
      <c r="C123" s="23"/>
      <c r="D123" s="23"/>
      <c r="E123" s="23"/>
      <c r="F123" s="23"/>
      <c r="G123" s="23"/>
      <c r="H123" s="1"/>
      <c r="I123" s="1"/>
      <c r="J123" s="23"/>
      <c r="K123" s="22"/>
      <c r="L123" s="23"/>
      <c r="M123" s="23"/>
      <c r="N123" s="23"/>
    </row>
    <row r="124" spans="2:18" s="19" customFormat="1" ht="18.75" hidden="1" x14ac:dyDescent="0.35">
      <c r="B124" s="23"/>
      <c r="C124" s="23"/>
      <c r="D124" s="23"/>
      <c r="E124" s="23"/>
      <c r="F124" s="23"/>
      <c r="G124" s="23"/>
      <c r="H124" s="1"/>
      <c r="I124" s="1"/>
      <c r="J124" s="23"/>
      <c r="K124" s="22"/>
      <c r="L124" s="23"/>
      <c r="M124" s="23"/>
      <c r="N124" s="23"/>
      <c r="R124" s="1"/>
    </row>
    <row r="125" spans="2:18" s="19" customFormat="1" ht="18.75" hidden="1" x14ac:dyDescent="0.35">
      <c r="B125" s="23"/>
      <c r="C125" s="23"/>
      <c r="D125" s="23"/>
      <c r="E125" s="23"/>
      <c r="F125" s="23"/>
      <c r="G125" s="23"/>
      <c r="H125" s="1"/>
      <c r="I125" s="1"/>
      <c r="J125" s="23"/>
      <c r="K125" s="22"/>
      <c r="L125" s="23"/>
      <c r="M125" s="23"/>
      <c r="N125" s="23"/>
      <c r="R125" s="1"/>
    </row>
    <row r="126" spans="2:18" s="19" customFormat="1" ht="18.75" hidden="1" x14ac:dyDescent="0.35">
      <c r="B126" s="23"/>
      <c r="C126" s="23"/>
      <c r="D126" s="23"/>
      <c r="E126" s="23"/>
      <c r="F126" s="23"/>
      <c r="G126" s="23"/>
      <c r="H126" s="1"/>
      <c r="I126" s="1"/>
      <c r="J126" s="23"/>
      <c r="K126" s="22"/>
      <c r="L126" s="23"/>
      <c r="M126" s="23"/>
      <c r="N126" s="23"/>
      <c r="R126" s="1"/>
    </row>
    <row r="127" spans="2:18" s="19" customFormat="1" ht="18.75" hidden="1" x14ac:dyDescent="0.35">
      <c r="B127" s="23"/>
      <c r="C127" s="23"/>
      <c r="D127" s="23"/>
      <c r="E127" s="23"/>
      <c r="F127" s="23"/>
      <c r="G127" s="23"/>
      <c r="H127" s="1"/>
      <c r="I127" s="1"/>
      <c r="J127" s="23"/>
      <c r="K127" s="22"/>
      <c r="L127" s="23"/>
      <c r="M127" s="23"/>
      <c r="N127" s="23"/>
      <c r="R127" s="1"/>
    </row>
    <row r="128" spans="2:18" s="19" customFormat="1" ht="18.75" hidden="1" x14ac:dyDescent="0.35">
      <c r="B128" s="23"/>
      <c r="C128" s="23"/>
      <c r="D128" s="23"/>
      <c r="E128" s="23"/>
      <c r="F128" s="23"/>
      <c r="G128" s="23"/>
      <c r="H128" s="1"/>
      <c r="I128" s="1"/>
      <c r="J128" s="23"/>
      <c r="K128" s="22"/>
      <c r="L128" s="23"/>
      <c r="M128" s="23"/>
      <c r="N128" s="23"/>
      <c r="R128" s="1"/>
    </row>
    <row r="129" spans="2:18" s="19" customFormat="1" ht="18.75" hidden="1" x14ac:dyDescent="0.35">
      <c r="B129" s="23"/>
      <c r="C129" s="23"/>
      <c r="D129" s="23"/>
      <c r="E129" s="23"/>
      <c r="F129" s="23"/>
      <c r="G129" s="23"/>
      <c r="H129" s="1"/>
      <c r="I129" s="1"/>
      <c r="J129" s="23"/>
      <c r="K129" s="22"/>
      <c r="L129" s="23"/>
      <c r="M129" s="23"/>
      <c r="N129" s="23"/>
      <c r="R129" s="1"/>
    </row>
    <row r="130" spans="2:18" ht="18.75" hidden="1" x14ac:dyDescent="0.35">
      <c r="P130" s="19"/>
      <c r="Q130" s="19"/>
    </row>
    <row r="131" spans="2:18" ht="18.75" hidden="1" x14ac:dyDescent="0.35">
      <c r="P131" s="19"/>
      <c r="Q131" s="19"/>
    </row>
    <row r="132" spans="2:18" ht="18.75" hidden="1" x14ac:dyDescent="0.35">
      <c r="P132" s="19"/>
      <c r="Q132" s="19"/>
    </row>
    <row r="133" spans="2:18" ht="18.75" hidden="1" x14ac:dyDescent="0.35">
      <c r="P133" s="19"/>
      <c r="Q133" s="19"/>
    </row>
    <row r="134" spans="2:18" ht="18.75" hidden="1" x14ac:dyDescent="0.35">
      <c r="P134" s="19"/>
      <c r="Q134" s="19"/>
    </row>
    <row r="135" spans="2:18" ht="18.75" hidden="1" x14ac:dyDescent="0.35">
      <c r="P135" s="19"/>
      <c r="Q135" s="19"/>
    </row>
    <row r="136" spans="2:18" ht="18.75" hidden="1" x14ac:dyDescent="0.35">
      <c r="P136" s="19"/>
      <c r="Q136" s="19"/>
    </row>
    <row r="137" spans="2:18" ht="18.75" hidden="1" x14ac:dyDescent="0.35">
      <c r="P137" s="19"/>
      <c r="Q137" s="19"/>
    </row>
    <row r="138" spans="2:18" ht="18.75" hidden="1" x14ac:dyDescent="0.35">
      <c r="P138" s="19"/>
      <c r="Q138" s="19"/>
    </row>
    <row r="139" spans="2:18" ht="18.75" hidden="1" x14ac:dyDescent="0.35">
      <c r="P139" s="19"/>
      <c r="Q139" s="19"/>
    </row>
    <row r="140" spans="2:18" ht="18.75" hidden="1" x14ac:dyDescent="0.35">
      <c r="P140" s="19"/>
      <c r="Q140" s="19"/>
    </row>
    <row r="141" spans="2:18" ht="18.75" hidden="1" x14ac:dyDescent="0.35">
      <c r="P141" s="19"/>
      <c r="Q141" s="19"/>
    </row>
    <row r="142" spans="2:18" ht="18.75" hidden="1" x14ac:dyDescent="0.35">
      <c r="P142" s="19"/>
      <c r="Q142" s="19"/>
    </row>
    <row r="143" spans="2:18" ht="18.75" hidden="1" x14ac:dyDescent="0.35">
      <c r="P143" s="19"/>
      <c r="Q143" s="19"/>
    </row>
    <row r="144" spans="2:18" ht="18.75" hidden="1" x14ac:dyDescent="0.35">
      <c r="P144" s="19"/>
      <c r="Q144" s="19"/>
    </row>
    <row r="145" spans="16:17" ht="18.75" hidden="1" x14ac:dyDescent="0.35">
      <c r="P145" s="19"/>
      <c r="Q145" s="19"/>
    </row>
    <row r="146" spans="16:17" ht="18.75" hidden="1" x14ac:dyDescent="0.35">
      <c r="P146" s="19"/>
      <c r="Q146" s="19"/>
    </row>
    <row r="147" spans="16:17" ht="18.75" hidden="1" x14ac:dyDescent="0.35">
      <c r="P147" s="19"/>
      <c r="Q147" s="19"/>
    </row>
    <row r="148" spans="16:17" ht="18.75" hidden="1" x14ac:dyDescent="0.35">
      <c r="P148" s="19"/>
      <c r="Q148" s="19"/>
    </row>
    <row r="149" spans="16:17" ht="18.75" hidden="1" x14ac:dyDescent="0.35">
      <c r="P149" s="19"/>
      <c r="Q149" s="19"/>
    </row>
    <row r="150" spans="16:17" ht="18.75" hidden="1" x14ac:dyDescent="0.35">
      <c r="P150" s="19"/>
      <c r="Q150" s="19"/>
    </row>
    <row r="151" spans="16:17" ht="18.75" hidden="1" x14ac:dyDescent="0.35">
      <c r="P151" s="19"/>
      <c r="Q151" s="19"/>
    </row>
    <row r="152" spans="16:17" ht="18.75" hidden="1" x14ac:dyDescent="0.35">
      <c r="P152" s="19"/>
      <c r="Q152" s="19"/>
    </row>
    <row r="153" spans="16:17" ht="18.75" hidden="1" x14ac:dyDescent="0.35">
      <c r="P153" s="19"/>
      <c r="Q153" s="19"/>
    </row>
    <row r="154" spans="16:17" ht="18.75" hidden="1" x14ac:dyDescent="0.35">
      <c r="P154" s="19"/>
      <c r="Q154" s="19"/>
    </row>
    <row r="155" spans="16:17" ht="18.75" hidden="1" x14ac:dyDescent="0.35">
      <c r="P155" s="19"/>
      <c r="Q155" s="19"/>
    </row>
    <row r="156" spans="16:17" ht="18.75" hidden="1" x14ac:dyDescent="0.35">
      <c r="P156" s="19"/>
      <c r="Q156" s="19"/>
    </row>
    <row r="157" spans="16:17" ht="18.75" hidden="1" x14ac:dyDescent="0.35">
      <c r="P157" s="19"/>
      <c r="Q157" s="19"/>
    </row>
    <row r="158" spans="16:17" ht="18.75" hidden="1" x14ac:dyDescent="0.35">
      <c r="P158" s="19"/>
      <c r="Q158" s="19"/>
    </row>
    <row r="159" spans="16:17" ht="18.75" hidden="1" x14ac:dyDescent="0.35">
      <c r="P159" s="19"/>
      <c r="Q159" s="19"/>
    </row>
    <row r="160" spans="16:17" ht="18.75" hidden="1" x14ac:dyDescent="0.35">
      <c r="P160" s="19"/>
      <c r="Q160" s="19"/>
    </row>
    <row r="161" spans="16:17" ht="18.75" hidden="1" x14ac:dyDescent="0.35">
      <c r="P161" s="19"/>
      <c r="Q161" s="19"/>
    </row>
    <row r="162" spans="16:17" ht="18.75" hidden="1" x14ac:dyDescent="0.35">
      <c r="P162" s="19"/>
      <c r="Q162" s="19"/>
    </row>
    <row r="163" spans="16:17" ht="18.75" hidden="1" x14ac:dyDescent="0.35">
      <c r="P163" s="19"/>
      <c r="Q163" s="19"/>
    </row>
    <row r="164" spans="16:17" ht="18.75" hidden="1" x14ac:dyDescent="0.35">
      <c r="P164" s="19"/>
      <c r="Q164" s="19"/>
    </row>
    <row r="165" spans="16:17" ht="18.75" hidden="1" x14ac:dyDescent="0.35">
      <c r="P165" s="19"/>
      <c r="Q165" s="19"/>
    </row>
    <row r="166" spans="16:17" ht="18.75" hidden="1" x14ac:dyDescent="0.35">
      <c r="P166" s="19"/>
      <c r="Q166" s="19"/>
    </row>
    <row r="167" spans="16:17" ht="18.75" hidden="1" x14ac:dyDescent="0.35">
      <c r="P167" s="19"/>
      <c r="Q167" s="19"/>
    </row>
    <row r="168" spans="16:17" ht="18.75" hidden="1" x14ac:dyDescent="0.35">
      <c r="P168" s="19"/>
      <c r="Q168" s="19"/>
    </row>
    <row r="169" spans="16:17" ht="18.75" hidden="1" x14ac:dyDescent="0.35">
      <c r="P169" s="19"/>
      <c r="Q169" s="19"/>
    </row>
    <row r="170" spans="16:17" ht="18.75" hidden="1" x14ac:dyDescent="0.35">
      <c r="P170" s="19"/>
      <c r="Q170" s="19"/>
    </row>
    <row r="171" spans="16:17" ht="18.75" hidden="1" x14ac:dyDescent="0.35">
      <c r="P171" s="19"/>
      <c r="Q171" s="19"/>
    </row>
    <row r="172" spans="16:17" ht="18.75" hidden="1" x14ac:dyDescent="0.35">
      <c r="P172" s="19"/>
      <c r="Q172" s="19"/>
    </row>
    <row r="173" spans="16:17" ht="18.75" hidden="1" x14ac:dyDescent="0.35">
      <c r="P173" s="19"/>
      <c r="Q173" s="19"/>
    </row>
    <row r="174" spans="16:17" ht="18.75" hidden="1" x14ac:dyDescent="0.35">
      <c r="P174" s="19"/>
      <c r="Q174" s="19"/>
    </row>
    <row r="175" spans="16:17" ht="18.75" hidden="1" x14ac:dyDescent="0.35">
      <c r="P175" s="19"/>
      <c r="Q175" s="19"/>
    </row>
    <row r="176" spans="16:17" ht="18.75" hidden="1" x14ac:dyDescent="0.35">
      <c r="P176" s="19"/>
      <c r="Q176" s="19"/>
    </row>
    <row r="177" spans="16:17" ht="18.75" hidden="1" x14ac:dyDescent="0.35">
      <c r="P177" s="19"/>
      <c r="Q177" s="19"/>
    </row>
    <row r="178" spans="16:17" ht="18.75" hidden="1" x14ac:dyDescent="0.35">
      <c r="P178" s="19"/>
      <c r="Q178" s="19"/>
    </row>
    <row r="179" spans="16:17" ht="18.75" hidden="1" x14ac:dyDescent="0.35">
      <c r="P179" s="19"/>
      <c r="Q179" s="19"/>
    </row>
    <row r="180" spans="16:17" ht="18.75" hidden="1" x14ac:dyDescent="0.35">
      <c r="P180" s="19"/>
      <c r="Q180" s="19"/>
    </row>
    <row r="181" spans="16:17" ht="18.75" hidden="1" x14ac:dyDescent="0.35">
      <c r="P181" s="19"/>
      <c r="Q181" s="19"/>
    </row>
    <row r="182" spans="16:17" ht="18.75" hidden="1" x14ac:dyDescent="0.35">
      <c r="P182" s="19"/>
      <c r="Q182" s="19"/>
    </row>
    <row r="183" spans="16:17" ht="18.75" hidden="1" x14ac:dyDescent="0.35">
      <c r="P183" s="19"/>
      <c r="Q183" s="19"/>
    </row>
    <row r="184" spans="16:17" ht="18.75" hidden="1" x14ac:dyDescent="0.35">
      <c r="P184" s="19"/>
      <c r="Q184" s="19"/>
    </row>
    <row r="185" spans="16:17" ht="18.75" hidden="1" x14ac:dyDescent="0.35">
      <c r="P185" s="19"/>
      <c r="Q185" s="19"/>
    </row>
    <row r="186" spans="16:17" ht="18.75" hidden="1" x14ac:dyDescent="0.35">
      <c r="P186" s="19"/>
      <c r="Q186" s="19"/>
    </row>
    <row r="187" spans="16:17" ht="18.75" hidden="1" x14ac:dyDescent="0.35">
      <c r="P187" s="19"/>
      <c r="Q187" s="19"/>
    </row>
    <row r="188" spans="16:17" ht="18.75" hidden="1" x14ac:dyDescent="0.35">
      <c r="P188" s="19"/>
      <c r="Q188" s="19"/>
    </row>
    <row r="189" spans="16:17" ht="18.75" hidden="1" x14ac:dyDescent="0.35">
      <c r="P189" s="19"/>
      <c r="Q189" s="19"/>
    </row>
    <row r="190" spans="16:17" ht="18.75" hidden="1" x14ac:dyDescent="0.35">
      <c r="P190" s="19"/>
      <c r="Q190" s="19"/>
    </row>
    <row r="191" spans="16:17" ht="18.75" hidden="1" x14ac:dyDescent="0.35">
      <c r="P191" s="19"/>
      <c r="Q191" s="19"/>
    </row>
    <row r="192" spans="16:17" ht="18.75" hidden="1" x14ac:dyDescent="0.35">
      <c r="P192" s="19"/>
      <c r="Q192" s="19"/>
    </row>
    <row r="193" spans="16:17" ht="18.75" hidden="1" x14ac:dyDescent="0.35">
      <c r="P193" s="19"/>
      <c r="Q193" s="19"/>
    </row>
    <row r="194" spans="16:17" ht="18.75" hidden="1" x14ac:dyDescent="0.35">
      <c r="P194" s="19"/>
      <c r="Q194" s="19"/>
    </row>
    <row r="195" spans="16:17" ht="18.75" hidden="1" x14ac:dyDescent="0.35">
      <c r="P195" s="19"/>
      <c r="Q195" s="19"/>
    </row>
    <row r="196" spans="16:17" ht="18.75" hidden="1" x14ac:dyDescent="0.35">
      <c r="P196" s="19"/>
      <c r="Q196" s="19"/>
    </row>
    <row r="197" spans="16:17" ht="18.75" hidden="1" x14ac:dyDescent="0.35">
      <c r="P197" s="19"/>
      <c r="Q197" s="19"/>
    </row>
    <row r="198" spans="16:17" ht="18.75" hidden="1" x14ac:dyDescent="0.35">
      <c r="P198" s="19"/>
      <c r="Q198" s="19"/>
    </row>
    <row r="199" spans="16:17" ht="18.75" hidden="1" x14ac:dyDescent="0.35">
      <c r="P199" s="19"/>
      <c r="Q199" s="19"/>
    </row>
    <row r="200" spans="16:17" ht="18.75" hidden="1" x14ac:dyDescent="0.35">
      <c r="P200" s="19"/>
      <c r="Q200" s="19"/>
    </row>
    <row r="201" spans="16:17" ht="18.75" hidden="1" x14ac:dyDescent="0.35">
      <c r="P201" s="19"/>
      <c r="Q201" s="19"/>
    </row>
    <row r="202" spans="16:17" ht="18.75" hidden="1" x14ac:dyDescent="0.35">
      <c r="P202" s="19"/>
      <c r="Q202" s="19"/>
    </row>
    <row r="203" spans="16:17" ht="18.75" hidden="1" x14ac:dyDescent="0.35">
      <c r="P203" s="19"/>
      <c r="Q203" s="19"/>
    </row>
    <row r="204" spans="16:17" ht="18.75" hidden="1" x14ac:dyDescent="0.35">
      <c r="P204" s="19"/>
      <c r="Q204" s="19"/>
    </row>
    <row r="205" spans="16:17" ht="18.75" hidden="1" x14ac:dyDescent="0.35">
      <c r="P205" s="19"/>
      <c r="Q205" s="19"/>
    </row>
    <row r="206" spans="16:17" ht="18.75" hidden="1" x14ac:dyDescent="0.35">
      <c r="P206" s="19"/>
      <c r="Q206" s="19"/>
    </row>
    <row r="207" spans="16:17" ht="18.75" hidden="1" x14ac:dyDescent="0.35">
      <c r="P207" s="19"/>
      <c r="Q207" s="19"/>
    </row>
    <row r="208" spans="16:17" ht="18.75" hidden="1" x14ac:dyDescent="0.35">
      <c r="P208" s="19"/>
      <c r="Q208" s="19"/>
    </row>
    <row r="209" spans="16:17" ht="18.75" hidden="1" x14ac:dyDescent="0.35">
      <c r="P209" s="19"/>
      <c r="Q209" s="19"/>
    </row>
    <row r="210" spans="16:17" ht="18.75" hidden="1" x14ac:dyDescent="0.35">
      <c r="P210" s="19"/>
      <c r="Q210" s="19"/>
    </row>
    <row r="211" spans="16:17" ht="18.75" hidden="1" x14ac:dyDescent="0.35">
      <c r="P211" s="19"/>
      <c r="Q211" s="19"/>
    </row>
    <row r="212" spans="16:17" ht="18.75" hidden="1" x14ac:dyDescent="0.35">
      <c r="P212" s="19"/>
      <c r="Q212" s="19"/>
    </row>
    <row r="213" spans="16:17" ht="18.75" hidden="1" x14ac:dyDescent="0.35">
      <c r="P213" s="19"/>
      <c r="Q213" s="19"/>
    </row>
    <row r="214" spans="16:17" ht="18.75" hidden="1" x14ac:dyDescent="0.35">
      <c r="P214" s="19"/>
      <c r="Q214" s="19"/>
    </row>
    <row r="215" spans="16:17" ht="18.75" hidden="1" x14ac:dyDescent="0.35">
      <c r="P215" s="19"/>
      <c r="Q215" s="19"/>
    </row>
    <row r="216" spans="16:17" ht="18.75" hidden="1" x14ac:dyDescent="0.35">
      <c r="P216" s="19"/>
      <c r="Q216" s="19"/>
    </row>
    <row r="217" spans="16:17" ht="18.75" hidden="1" x14ac:dyDescent="0.35">
      <c r="P217" s="19"/>
      <c r="Q217" s="19"/>
    </row>
    <row r="218" spans="16:17" ht="18.75" hidden="1" x14ac:dyDescent="0.35">
      <c r="P218" s="19"/>
      <c r="Q218" s="19"/>
    </row>
    <row r="219" spans="16:17" ht="18.75" hidden="1" x14ac:dyDescent="0.35">
      <c r="P219" s="19"/>
      <c r="Q219" s="19"/>
    </row>
    <row r="220" spans="16:17" ht="18.75" hidden="1" x14ac:dyDescent="0.35">
      <c r="P220" s="19"/>
      <c r="Q220" s="19"/>
    </row>
    <row r="221" spans="16:17" ht="18.75" hidden="1" x14ac:dyDescent="0.35">
      <c r="P221" s="19"/>
      <c r="Q221" s="19"/>
    </row>
    <row r="222" spans="16:17" ht="18.75" hidden="1" x14ac:dyDescent="0.35">
      <c r="P222" s="19"/>
      <c r="Q222" s="19"/>
    </row>
    <row r="223" spans="16:17" ht="18.75" hidden="1" x14ac:dyDescent="0.35">
      <c r="P223" s="19"/>
      <c r="Q223" s="19"/>
    </row>
    <row r="224" spans="16:17" ht="18.75" hidden="1" x14ac:dyDescent="0.35">
      <c r="P224" s="19"/>
      <c r="Q224" s="19"/>
    </row>
    <row r="225" spans="16:17" ht="18.75" hidden="1" x14ac:dyDescent="0.35">
      <c r="P225" s="19"/>
      <c r="Q225" s="19"/>
    </row>
    <row r="226" spans="16:17" ht="18.75" hidden="1" x14ac:dyDescent="0.35">
      <c r="P226" s="19"/>
      <c r="Q226" s="19"/>
    </row>
    <row r="227" spans="16:17" ht="18.75" hidden="1" x14ac:dyDescent="0.35">
      <c r="P227" s="19"/>
      <c r="Q227" s="19"/>
    </row>
    <row r="228" spans="16:17" ht="18.75" hidden="1" x14ac:dyDescent="0.35">
      <c r="P228" s="19"/>
      <c r="Q228" s="19"/>
    </row>
    <row r="229" spans="16:17" ht="18.75" hidden="1" x14ac:dyDescent="0.35">
      <c r="P229" s="19"/>
      <c r="Q229" s="19"/>
    </row>
    <row r="230" spans="16:17" ht="18.75" hidden="1" x14ac:dyDescent="0.35">
      <c r="P230" s="19"/>
      <c r="Q230" s="19"/>
    </row>
    <row r="231" spans="16:17" ht="18.75" hidden="1" x14ac:dyDescent="0.35">
      <c r="P231" s="19"/>
      <c r="Q231" s="19"/>
    </row>
    <row r="232" spans="16:17" ht="18.75" hidden="1" x14ac:dyDescent="0.35">
      <c r="P232" s="19"/>
      <c r="Q232" s="19"/>
    </row>
    <row r="233" spans="16:17" ht="18.75" hidden="1" x14ac:dyDescent="0.35">
      <c r="P233" s="19"/>
      <c r="Q233" s="19"/>
    </row>
    <row r="234" spans="16:17" ht="18.75" hidden="1" x14ac:dyDescent="0.35">
      <c r="P234" s="19"/>
      <c r="Q234" s="19"/>
    </row>
    <row r="235" spans="16:17" ht="18.75" hidden="1" x14ac:dyDescent="0.35">
      <c r="P235" s="19"/>
      <c r="Q235" s="19"/>
    </row>
    <row r="236" spans="16:17" ht="18.75" hidden="1" x14ac:dyDescent="0.35">
      <c r="P236" s="19"/>
      <c r="Q236" s="19"/>
    </row>
    <row r="237" spans="16:17" ht="18.75" hidden="1" x14ac:dyDescent="0.35">
      <c r="P237" s="19"/>
      <c r="Q237" s="19"/>
    </row>
    <row r="238" spans="16:17" ht="18.75" hidden="1" x14ac:dyDescent="0.35">
      <c r="P238" s="19"/>
      <c r="Q238" s="19"/>
    </row>
    <row r="239" spans="16:17" ht="18.75" hidden="1" x14ac:dyDescent="0.35">
      <c r="P239" s="19"/>
      <c r="Q239" s="19"/>
    </row>
    <row r="240" spans="16:17" ht="18.75" hidden="1" x14ac:dyDescent="0.35">
      <c r="P240" s="19"/>
      <c r="Q240" s="19"/>
    </row>
    <row r="241" spans="16:17" ht="18.75" hidden="1" x14ac:dyDescent="0.35">
      <c r="P241" s="19"/>
      <c r="Q241" s="19"/>
    </row>
    <row r="242" spans="16:17" ht="18.75" hidden="1" x14ac:dyDescent="0.35">
      <c r="P242" s="19"/>
      <c r="Q242" s="19"/>
    </row>
    <row r="243" spans="16:17" ht="18.75" hidden="1" x14ac:dyDescent="0.35">
      <c r="P243" s="19"/>
      <c r="Q243" s="19"/>
    </row>
    <row r="244" spans="16:17" ht="18.75" hidden="1" x14ac:dyDescent="0.35">
      <c r="P244" s="19"/>
      <c r="Q244" s="19"/>
    </row>
    <row r="245" spans="16:17" ht="18.75" hidden="1" x14ac:dyDescent="0.35">
      <c r="P245" s="19"/>
      <c r="Q245" s="19"/>
    </row>
    <row r="246" spans="16:17" ht="18.75" hidden="1" x14ac:dyDescent="0.35">
      <c r="P246" s="19"/>
      <c r="Q246" s="19"/>
    </row>
    <row r="247" spans="16:17" ht="18.75" hidden="1" x14ac:dyDescent="0.35">
      <c r="P247" s="19"/>
      <c r="Q247" s="19"/>
    </row>
    <row r="248" spans="16:17" ht="18.75" hidden="1" x14ac:dyDescent="0.35">
      <c r="P248" s="19"/>
      <c r="Q248" s="19"/>
    </row>
    <row r="249" spans="16:17" ht="18.75" hidden="1" x14ac:dyDescent="0.35">
      <c r="P249" s="19"/>
      <c r="Q249" s="19"/>
    </row>
    <row r="250" spans="16:17" ht="18.75" hidden="1" x14ac:dyDescent="0.35">
      <c r="P250" s="19"/>
      <c r="Q250" s="19"/>
    </row>
    <row r="251" spans="16:17" ht="18.75" hidden="1" x14ac:dyDescent="0.35">
      <c r="P251" s="19"/>
      <c r="Q251" s="19"/>
    </row>
    <row r="252" spans="16:17" ht="18.75" hidden="1" x14ac:dyDescent="0.35">
      <c r="P252" s="19"/>
      <c r="Q252" s="19"/>
    </row>
    <row r="253" spans="16:17" ht="18.75" hidden="1" x14ac:dyDescent="0.35">
      <c r="P253" s="19"/>
      <c r="Q253" s="19"/>
    </row>
    <row r="254" spans="16:17" ht="18.75" hidden="1" x14ac:dyDescent="0.35">
      <c r="P254" s="19"/>
      <c r="Q254" s="19"/>
    </row>
    <row r="255" spans="16:17" ht="18.75" hidden="1" x14ac:dyDescent="0.35">
      <c r="P255" s="19"/>
      <c r="Q255" s="19"/>
    </row>
    <row r="256" spans="16:17" ht="18.75" hidden="1" x14ac:dyDescent="0.35">
      <c r="P256" s="19"/>
      <c r="Q256" s="19"/>
    </row>
    <row r="257" spans="16:17" ht="18.75" hidden="1" x14ac:dyDescent="0.35">
      <c r="P257" s="19"/>
      <c r="Q257" s="19"/>
    </row>
    <row r="258" spans="16:17" ht="18.75" hidden="1" x14ac:dyDescent="0.35">
      <c r="P258" s="19"/>
      <c r="Q258" s="19"/>
    </row>
    <row r="259" spans="16:17" ht="18.75" hidden="1" x14ac:dyDescent="0.35">
      <c r="P259" s="19"/>
      <c r="Q259" s="19"/>
    </row>
    <row r="260" spans="16:17" ht="18.75" hidden="1" x14ac:dyDescent="0.35">
      <c r="P260" s="19"/>
      <c r="Q260" s="19"/>
    </row>
    <row r="261" spans="16:17" ht="18.75" hidden="1" x14ac:dyDescent="0.35">
      <c r="P261" s="19"/>
      <c r="Q261" s="19"/>
    </row>
    <row r="262" spans="16:17" ht="18.75" hidden="1" x14ac:dyDescent="0.35">
      <c r="P262" s="19"/>
      <c r="Q262" s="19"/>
    </row>
    <row r="263" spans="16:17" ht="18.75" hidden="1" x14ac:dyDescent="0.35">
      <c r="P263" s="19"/>
      <c r="Q263" s="19"/>
    </row>
    <row r="264" spans="16:17" ht="18.75" hidden="1" x14ac:dyDescent="0.35">
      <c r="P264" s="19"/>
      <c r="Q264" s="19"/>
    </row>
    <row r="265" spans="16:17" ht="18.75" hidden="1" x14ac:dyDescent="0.35">
      <c r="P265" s="19"/>
      <c r="Q265" s="19"/>
    </row>
    <row r="266" spans="16:17" ht="18.75" hidden="1" x14ac:dyDescent="0.35">
      <c r="P266" s="19"/>
      <c r="Q266" s="19"/>
    </row>
    <row r="267" spans="16:17" ht="18.75" hidden="1" x14ac:dyDescent="0.35">
      <c r="P267" s="19"/>
      <c r="Q267" s="19"/>
    </row>
    <row r="268" spans="16:17" ht="18.75" hidden="1" x14ac:dyDescent="0.35">
      <c r="P268" s="19"/>
      <c r="Q268" s="19"/>
    </row>
    <row r="269" spans="16:17" ht="18.75" hidden="1" x14ac:dyDescent="0.35">
      <c r="P269" s="19"/>
      <c r="Q269" s="19"/>
    </row>
    <row r="270" spans="16:17" ht="18.75" hidden="1" x14ac:dyDescent="0.35">
      <c r="P270" s="19"/>
      <c r="Q270" s="19"/>
    </row>
    <row r="271" spans="16:17" ht="18.75" hidden="1" x14ac:dyDescent="0.35">
      <c r="P271" s="19"/>
      <c r="Q271" s="19"/>
    </row>
    <row r="272" spans="16:17" ht="18.75" hidden="1" x14ac:dyDescent="0.35">
      <c r="P272" s="19"/>
      <c r="Q272" s="19"/>
    </row>
    <row r="273" spans="16:17" ht="18.75" hidden="1" x14ac:dyDescent="0.35">
      <c r="P273" s="19"/>
      <c r="Q273" s="19"/>
    </row>
    <row r="274" spans="16:17" ht="18.75" hidden="1" x14ac:dyDescent="0.35">
      <c r="P274" s="19"/>
      <c r="Q274" s="19"/>
    </row>
    <row r="275" spans="16:17" ht="18.75" hidden="1" x14ac:dyDescent="0.35">
      <c r="P275" s="19"/>
      <c r="Q275" s="19"/>
    </row>
    <row r="276" spans="16:17" ht="18.75" hidden="1" x14ac:dyDescent="0.35">
      <c r="P276" s="19"/>
      <c r="Q276" s="19"/>
    </row>
    <row r="277" spans="16:17" ht="18.75" hidden="1" x14ac:dyDescent="0.35">
      <c r="P277" s="19"/>
      <c r="Q277" s="19"/>
    </row>
    <row r="278" spans="16:17" ht="18.75" hidden="1" x14ac:dyDescent="0.35">
      <c r="P278" s="19"/>
      <c r="Q278" s="19"/>
    </row>
    <row r="279" spans="16:17" ht="18.75" hidden="1" x14ac:dyDescent="0.35">
      <c r="P279" s="19"/>
      <c r="Q279" s="19"/>
    </row>
    <row r="280" spans="16:17" ht="18.75" hidden="1" x14ac:dyDescent="0.35">
      <c r="P280" s="19"/>
      <c r="Q280" s="19"/>
    </row>
    <row r="281" spans="16:17" ht="18.75" hidden="1" x14ac:dyDescent="0.35">
      <c r="P281" s="19"/>
      <c r="Q281" s="19"/>
    </row>
    <row r="282" spans="16:17" ht="18.75" hidden="1" x14ac:dyDescent="0.35">
      <c r="P282" s="19"/>
      <c r="Q282" s="19"/>
    </row>
    <row r="283" spans="16:17" ht="18.75" hidden="1" x14ac:dyDescent="0.35">
      <c r="P283" s="19"/>
      <c r="Q283" s="19"/>
    </row>
    <row r="284" spans="16:17" ht="18.75" hidden="1" x14ac:dyDescent="0.35">
      <c r="P284" s="19"/>
      <c r="Q284" s="19"/>
    </row>
    <row r="285" spans="16:17" ht="18.75" hidden="1" x14ac:dyDescent="0.35">
      <c r="P285" s="19"/>
      <c r="Q285" s="19"/>
    </row>
    <row r="286" spans="16:17" ht="18.75" hidden="1" x14ac:dyDescent="0.35">
      <c r="P286" s="19"/>
      <c r="Q286" s="19"/>
    </row>
    <row r="287" spans="16:17" ht="18.75" hidden="1" x14ac:dyDescent="0.35">
      <c r="P287" s="19"/>
      <c r="Q287" s="19"/>
    </row>
    <row r="288" spans="16:17" ht="18.75" hidden="1" x14ac:dyDescent="0.35">
      <c r="P288" s="19"/>
      <c r="Q288" s="19"/>
    </row>
    <row r="289" spans="16:17" ht="18.75" hidden="1" x14ac:dyDescent="0.35">
      <c r="P289" s="19"/>
      <c r="Q289" s="19"/>
    </row>
    <row r="290" spans="16:17" ht="18.75" hidden="1" x14ac:dyDescent="0.35">
      <c r="P290" s="19"/>
      <c r="Q290" s="19"/>
    </row>
    <row r="291" spans="16:17" ht="18.75" hidden="1" x14ac:dyDescent="0.35">
      <c r="P291" s="19"/>
      <c r="Q291" s="19"/>
    </row>
    <row r="292" spans="16:17" ht="18.75" hidden="1" x14ac:dyDescent="0.35">
      <c r="P292" s="19"/>
      <c r="Q292" s="19"/>
    </row>
    <row r="293" spans="16:17" ht="18.75" hidden="1" x14ac:dyDescent="0.35">
      <c r="P293" s="19"/>
      <c r="Q293" s="19"/>
    </row>
    <row r="294" spans="16:17" ht="18.75" hidden="1" x14ac:dyDescent="0.35">
      <c r="P294" s="19"/>
      <c r="Q294" s="19"/>
    </row>
    <row r="295" spans="16:17" ht="18.75" hidden="1" x14ac:dyDescent="0.35">
      <c r="P295" s="19"/>
      <c r="Q295" s="19"/>
    </row>
    <row r="296" spans="16:17" ht="18.75" hidden="1" x14ac:dyDescent="0.35">
      <c r="P296" s="19"/>
      <c r="Q296" s="19"/>
    </row>
    <row r="297" spans="16:17" ht="18.75" hidden="1" x14ac:dyDescent="0.35">
      <c r="P297" s="19"/>
      <c r="Q297" s="19"/>
    </row>
    <row r="298" spans="16:17" ht="18.75" hidden="1" x14ac:dyDescent="0.35">
      <c r="P298" s="19"/>
      <c r="Q298" s="19"/>
    </row>
    <row r="299" spans="16:17" ht="18.75" hidden="1" x14ac:dyDescent="0.35">
      <c r="P299" s="19"/>
      <c r="Q299" s="19"/>
    </row>
    <row r="300" spans="16:17" ht="18.75" hidden="1" x14ac:dyDescent="0.35">
      <c r="P300" s="19"/>
      <c r="Q300" s="19"/>
    </row>
    <row r="301" spans="16:17" ht="18.75" hidden="1" x14ac:dyDescent="0.35">
      <c r="P301" s="19"/>
      <c r="Q301" s="19"/>
    </row>
    <row r="302" spans="16:17" ht="18.75" hidden="1" x14ac:dyDescent="0.35">
      <c r="P302" s="19"/>
      <c r="Q302" s="19"/>
    </row>
    <row r="303" spans="16:17" ht="18.75" hidden="1" x14ac:dyDescent="0.35">
      <c r="P303" s="19"/>
      <c r="Q303" s="19"/>
    </row>
    <row r="304" spans="16:17" ht="18.75" hidden="1" x14ac:dyDescent="0.35">
      <c r="P304" s="19"/>
      <c r="Q304" s="19"/>
    </row>
    <row r="305" spans="16:17" ht="18.75" hidden="1" x14ac:dyDescent="0.35">
      <c r="P305" s="19"/>
      <c r="Q305" s="19"/>
    </row>
    <row r="306" spans="16:17" ht="18.75" hidden="1" x14ac:dyDescent="0.35">
      <c r="P306" s="19"/>
      <c r="Q306" s="19"/>
    </row>
    <row r="307" spans="16:17" ht="18.75" hidden="1" x14ac:dyDescent="0.35">
      <c r="P307" s="19"/>
      <c r="Q307" s="19"/>
    </row>
    <row r="308" spans="16:17" ht="18.75" hidden="1" x14ac:dyDescent="0.35">
      <c r="P308" s="19"/>
      <c r="Q308" s="19"/>
    </row>
    <row r="309" spans="16:17" ht="18.75" hidden="1" x14ac:dyDescent="0.35">
      <c r="P309" s="19"/>
      <c r="Q309" s="19"/>
    </row>
    <row r="310" spans="16:17" ht="18.75" hidden="1" x14ac:dyDescent="0.35">
      <c r="P310" s="19"/>
      <c r="Q310" s="19"/>
    </row>
    <row r="311" spans="16:17" ht="18.75" hidden="1" x14ac:dyDescent="0.35">
      <c r="P311" s="19"/>
      <c r="Q311" s="19"/>
    </row>
    <row r="312" spans="16:17" ht="18.75" hidden="1" x14ac:dyDescent="0.35">
      <c r="P312" s="19"/>
      <c r="Q312" s="19"/>
    </row>
    <row r="313" spans="16:17" ht="18.75" hidden="1" x14ac:dyDescent="0.35">
      <c r="P313" s="19"/>
      <c r="Q313" s="19"/>
    </row>
    <row r="314" spans="16:17" ht="18.75" hidden="1" x14ac:dyDescent="0.35">
      <c r="P314" s="19"/>
      <c r="Q314" s="19"/>
    </row>
    <row r="315" spans="16:17" ht="18.75" hidden="1" x14ac:dyDescent="0.35">
      <c r="P315" s="19"/>
      <c r="Q315" s="19"/>
    </row>
  </sheetData>
  <mergeCells count="175">
    <mergeCell ref="E67:E68"/>
    <mergeCell ref="G74:G76"/>
    <mergeCell ref="G77:G79"/>
    <mergeCell ref="G80:G81"/>
    <mergeCell ref="G71:G73"/>
    <mergeCell ref="F67:F68"/>
    <mergeCell ref="F69:F70"/>
    <mergeCell ref="F71:F73"/>
    <mergeCell ref="F74:F76"/>
    <mergeCell ref="F77:F79"/>
    <mergeCell ref="F80:F81"/>
    <mergeCell ref="G67:G68"/>
    <mergeCell ref="G93:G95"/>
    <mergeCell ref="E84:E86"/>
    <mergeCell ref="E77:E79"/>
    <mergeCell ref="E80:E81"/>
    <mergeCell ref="E89:E90"/>
    <mergeCell ref="E91:E92"/>
    <mergeCell ref="E87:E88"/>
    <mergeCell ref="E93:E95"/>
    <mergeCell ref="F89:F90"/>
    <mergeCell ref="F91:F92"/>
    <mergeCell ref="F93:F95"/>
    <mergeCell ref="E82:E83"/>
    <mergeCell ref="G82:G83"/>
    <mergeCell ref="G84:G86"/>
    <mergeCell ref="G87:G88"/>
    <mergeCell ref="F30:F32"/>
    <mergeCell ref="F33:F34"/>
    <mergeCell ref="F35:F37"/>
    <mergeCell ref="F49:F50"/>
    <mergeCell ref="F51:F52"/>
    <mergeCell ref="F84:F86"/>
    <mergeCell ref="F87:F88"/>
    <mergeCell ref="G89:G90"/>
    <mergeCell ref="G91:G92"/>
    <mergeCell ref="G30:G32"/>
    <mergeCell ref="G33:G34"/>
    <mergeCell ref="G35:G37"/>
    <mergeCell ref="G49:G50"/>
    <mergeCell ref="G51:G52"/>
    <mergeCell ref="G53:G55"/>
    <mergeCell ref="D93:D95"/>
    <mergeCell ref="J8:N8"/>
    <mergeCell ref="J27:N27"/>
    <mergeCell ref="J46:N46"/>
    <mergeCell ref="J64:N64"/>
    <mergeCell ref="J60:N60"/>
    <mergeCell ref="B61:D61"/>
    <mergeCell ref="J61:N61"/>
    <mergeCell ref="B62:D62"/>
    <mergeCell ref="J62:N62"/>
    <mergeCell ref="B60:D60"/>
    <mergeCell ref="B87:B88"/>
    <mergeCell ref="C87:C88"/>
    <mergeCell ref="D87:D88"/>
    <mergeCell ref="B89:B90"/>
    <mergeCell ref="C89:C90"/>
    <mergeCell ref="D89:D90"/>
    <mergeCell ref="B71:B73"/>
    <mergeCell ref="F11:F13"/>
    <mergeCell ref="E30:E32"/>
    <mergeCell ref="E33:E34"/>
    <mergeCell ref="E35:E37"/>
    <mergeCell ref="E49:E50"/>
    <mergeCell ref="E51:E52"/>
    <mergeCell ref="C71:C73"/>
    <mergeCell ref="D71:D73"/>
    <mergeCell ref="G69:G70"/>
    <mergeCell ref="E69:E70"/>
    <mergeCell ref="D84:D86"/>
    <mergeCell ref="B80:B81"/>
    <mergeCell ref="C80:C81"/>
    <mergeCell ref="D80:D81"/>
    <mergeCell ref="B82:B83"/>
    <mergeCell ref="C82:C83"/>
    <mergeCell ref="D82:D83"/>
    <mergeCell ref="B74:B76"/>
    <mergeCell ref="C74:C76"/>
    <mergeCell ref="D74:D76"/>
    <mergeCell ref="B77:B79"/>
    <mergeCell ref="C77:C79"/>
    <mergeCell ref="D77:D79"/>
    <mergeCell ref="E74:E76"/>
    <mergeCell ref="E71:E73"/>
    <mergeCell ref="C69:C70"/>
    <mergeCell ref="D69:D70"/>
    <mergeCell ref="B84:B86"/>
    <mergeCell ref="C84:C86"/>
    <mergeCell ref="F82:F83"/>
    <mergeCell ref="C49:C50"/>
    <mergeCell ref="D49:D50"/>
    <mergeCell ref="B46:D46"/>
    <mergeCell ref="B65:D65"/>
    <mergeCell ref="J65:N65"/>
    <mergeCell ref="F53:F55"/>
    <mergeCell ref="B64:D64"/>
    <mergeCell ref="B51:B52"/>
    <mergeCell ref="C51:C52"/>
    <mergeCell ref="D51:D52"/>
    <mergeCell ref="B53:B55"/>
    <mergeCell ref="C53:C55"/>
    <mergeCell ref="E53:E55"/>
    <mergeCell ref="J6:N6"/>
    <mergeCell ref="J5:N5"/>
    <mergeCell ref="J4:N4"/>
    <mergeCell ref="B25:D25"/>
    <mergeCell ref="B28:D28"/>
    <mergeCell ref="J28:N28"/>
    <mergeCell ref="J25:N25"/>
    <mergeCell ref="J9:N9"/>
    <mergeCell ref="J24:N24"/>
    <mergeCell ref="J23:N23"/>
    <mergeCell ref="B18:B20"/>
    <mergeCell ref="C18:C20"/>
    <mergeCell ref="D18:D20"/>
    <mergeCell ref="B23:D23"/>
    <mergeCell ref="B24:D24"/>
    <mergeCell ref="B9:D9"/>
    <mergeCell ref="B14:B17"/>
    <mergeCell ref="C14:C17"/>
    <mergeCell ref="D14:D17"/>
    <mergeCell ref="B11:B13"/>
    <mergeCell ref="F14:F17"/>
    <mergeCell ref="F18:F20"/>
    <mergeCell ref="G14:G17"/>
    <mergeCell ref="G18:G20"/>
    <mergeCell ref="E18:E20"/>
    <mergeCell ref="G11:G13"/>
    <mergeCell ref="B91:B92"/>
    <mergeCell ref="C91:C92"/>
    <mergeCell ref="D91:D92"/>
    <mergeCell ref="B93:B95"/>
    <mergeCell ref="C93:C95"/>
    <mergeCell ref="B4:D4"/>
    <mergeCell ref="B5:D5"/>
    <mergeCell ref="B6:D6"/>
    <mergeCell ref="B42:D42"/>
    <mergeCell ref="B43:D43"/>
    <mergeCell ref="C11:C13"/>
    <mergeCell ref="D11:D13"/>
    <mergeCell ref="B8:D8"/>
    <mergeCell ref="B27:D27"/>
    <mergeCell ref="B44:D44"/>
    <mergeCell ref="B67:B68"/>
    <mergeCell ref="C67:C68"/>
    <mergeCell ref="D67:D68"/>
    <mergeCell ref="B69:B70"/>
    <mergeCell ref="D53:D55"/>
    <mergeCell ref="B47:D47"/>
    <mergeCell ref="B49:B50"/>
    <mergeCell ref="C2:E2"/>
    <mergeCell ref="B7:D7"/>
    <mergeCell ref="B26:D26"/>
    <mergeCell ref="B45:D45"/>
    <mergeCell ref="B63:D63"/>
    <mergeCell ref="J63:N63"/>
    <mergeCell ref="J7:N7"/>
    <mergeCell ref="J26:N26"/>
    <mergeCell ref="J45:N45"/>
    <mergeCell ref="J44:N44"/>
    <mergeCell ref="J43:N43"/>
    <mergeCell ref="J42:N42"/>
    <mergeCell ref="B30:B32"/>
    <mergeCell ref="C30:C32"/>
    <mergeCell ref="D30:D32"/>
    <mergeCell ref="B35:B37"/>
    <mergeCell ref="C35:C37"/>
    <mergeCell ref="D35:D37"/>
    <mergeCell ref="B33:B34"/>
    <mergeCell ref="C33:C34"/>
    <mergeCell ref="D33:D34"/>
    <mergeCell ref="J47:N47"/>
    <mergeCell ref="E11:E13"/>
    <mergeCell ref="E14:E17"/>
  </mergeCells>
  <conditionalFormatting sqref="E7">
    <cfRule type="expression" dxfId="2" priority="3">
      <formula>IF(E7&gt;=E9,1,0)</formula>
    </cfRule>
  </conditionalFormatting>
  <conditionalFormatting sqref="E26">
    <cfRule type="expression" dxfId="1" priority="2">
      <formula>IF(E26&gt;=E28,1,0)</formula>
    </cfRule>
  </conditionalFormatting>
  <conditionalFormatting sqref="E45">
    <cfRule type="expression" dxfId="0" priority="1">
      <formula>IF(E45&gt;=E47,1,0)</formula>
    </cfRule>
  </conditionalFormatting>
  <dataValidations count="22">
    <dataValidation type="list" allowBlank="1" showInputMessage="1" showErrorMessage="1" sqref="E11" xr:uid="{8D196247-08F6-46CD-9373-B3138004DD9F}">
      <formula1>$J$11:$J$13</formula1>
    </dataValidation>
    <dataValidation type="list" allowBlank="1" showInputMessage="1" showErrorMessage="1" sqref="E14" xr:uid="{CAD9C1BE-A9DC-48F7-9FCA-6E68433B1880}">
      <formula1>$J$14:$J$17</formula1>
    </dataValidation>
    <dataValidation type="list" allowBlank="1" showInputMessage="1" showErrorMessage="1" sqref="E18" xr:uid="{2CDB97A5-5DD2-43FD-A091-806C74F7198B}">
      <formula1>$J$18:$J$20</formula1>
    </dataValidation>
    <dataValidation type="list" allowBlank="1" showInputMessage="1" showErrorMessage="1" sqref="E30" xr:uid="{EC7C47F9-3310-47C1-9BE3-7031E8CB5C75}">
      <formula1>$J$30:$J$32</formula1>
    </dataValidation>
    <dataValidation type="list" allowBlank="1" showInputMessage="1" showErrorMessage="1" sqref="E33" xr:uid="{8A616A40-5428-4F5D-B984-D92717DCD27F}">
      <formula1>$J$33:$J$34</formula1>
    </dataValidation>
    <dataValidation type="list" allowBlank="1" showInputMessage="1" showErrorMessage="1" sqref="E35" xr:uid="{93C6414E-FF2D-48E3-97B0-A5516F6CA062}">
      <formula1>$J$35:$J$37</formula1>
    </dataValidation>
    <dataValidation type="list" allowBlank="1" showInputMessage="1" showErrorMessage="1" sqref="E49" xr:uid="{6DA5673A-56D2-43B4-A11B-A2C94CFD9B71}">
      <formula1>$J$49:$J$50</formula1>
    </dataValidation>
    <dataValidation type="list" allowBlank="1" showInputMessage="1" showErrorMessage="1" sqref="E51" xr:uid="{5CE28C74-D5AE-454D-AF97-2E9BD92F1B61}">
      <formula1>$J$51:$J$52</formula1>
    </dataValidation>
    <dataValidation type="list" allowBlank="1" showInputMessage="1" showErrorMessage="1" sqref="E53" xr:uid="{E1B21128-02D5-476B-B04F-ABBD12DC77AE}">
      <formula1>$J$53:$J$55</formula1>
    </dataValidation>
    <dataValidation type="list" allowBlank="1" showInputMessage="1" showErrorMessage="1" sqref="E67" xr:uid="{F0570215-8E43-411A-836F-48C475B27205}">
      <formula1>$J$67:$J$68</formula1>
    </dataValidation>
    <dataValidation type="list" allowBlank="1" showInputMessage="1" showErrorMessage="1" sqref="E69" xr:uid="{4D87EF5F-6E4B-43AF-A424-80242D0B07BC}">
      <formula1>$J$69:$J$70</formula1>
    </dataValidation>
    <dataValidation type="list" allowBlank="1" showInputMessage="1" showErrorMessage="1" sqref="E71" xr:uid="{3B36271A-AE93-4F7B-A6C9-C855F0D4D5E1}">
      <formula1>$J$71:$J$73</formula1>
    </dataValidation>
    <dataValidation type="list" allowBlank="1" showInputMessage="1" showErrorMessage="1" sqref="E74" xr:uid="{045FF2AA-4627-48EE-ABC9-031D32DA1599}">
      <formula1>$J$74:$J$76</formula1>
    </dataValidation>
    <dataValidation type="list" allowBlank="1" showInputMessage="1" showErrorMessage="1" sqref="E77" xr:uid="{B83DC733-A6B6-4D6B-A8A3-8813514AE511}">
      <formula1>$J$77:$J$79</formula1>
    </dataValidation>
    <dataValidation type="list" allowBlank="1" showInputMessage="1" showErrorMessage="1" sqref="E80" xr:uid="{A6DC7240-EC17-4921-B229-FE7C36725F5D}">
      <formula1>$J$80:$J$81</formula1>
    </dataValidation>
    <dataValidation type="list" allowBlank="1" showInputMessage="1" showErrorMessage="1" sqref="E82" xr:uid="{EEA1F832-9BDE-48CB-8B56-17D41BB6F467}">
      <formula1>$J$82:$J$83</formula1>
    </dataValidation>
    <dataValidation type="list" allowBlank="1" showInputMessage="1" showErrorMessage="1" sqref="E84" xr:uid="{2CE43741-54C6-42BC-B4BF-F185AC9AF787}">
      <formula1>$J$84:$J$86</formula1>
    </dataValidation>
    <dataValidation type="list" allowBlank="1" showInputMessage="1" showErrorMessage="1" sqref="E87" xr:uid="{BAF5A5FA-4233-4C17-BA3A-D7B844ECD51B}">
      <formula1>$J$87:$J$88</formula1>
    </dataValidation>
    <dataValidation type="list" allowBlank="1" showInputMessage="1" showErrorMessage="1" sqref="E89" xr:uid="{EB988576-683F-47C2-8BC8-63FC9A5A7153}">
      <formula1>$J$89:$J$90</formula1>
    </dataValidation>
    <dataValidation type="list" allowBlank="1" showInputMessage="1" showErrorMessage="1" sqref="E91" xr:uid="{15662BDE-9FFA-49CD-850D-F0CF3392BA1C}">
      <formula1>$J$91:$J$92</formula1>
    </dataValidation>
    <dataValidation type="list" allowBlank="1" showInputMessage="1" showErrorMessage="1" sqref="E93" xr:uid="{C8448A93-E2E8-4B39-BE94-62BE3DFB45B7}">
      <formula1>$J$93:$J$95</formula1>
    </dataValidation>
    <dataValidation type="list" allowBlank="1" showInputMessage="1" showErrorMessage="1" sqref="E38" xr:uid="{184E0074-AC0F-47B0-B15D-5CB58AADAE07}">
      <formula1>$J$38</formula1>
    </dataValidation>
  </dataValidations>
  <pageMargins left="0.7" right="0.7" top="0.75" bottom="0.75" header="0.3" footer="0.3"/>
  <pageSetup paperSize="9" scale="37"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A59F-D012-4363-A556-5877E687EC8C}">
  <dimension ref="A1:XFC327"/>
  <sheetViews>
    <sheetView showGridLines="0" zoomScale="70" zoomScaleNormal="70" workbookViewId="0">
      <selection activeCell="G1" sqref="G1"/>
    </sheetView>
  </sheetViews>
  <sheetFormatPr defaultColWidth="0" defaultRowHeight="18" zeroHeight="1" x14ac:dyDescent="0.35"/>
  <cols>
    <col min="1" max="1" width="4.5703125" style="167" customWidth="1"/>
    <col min="2" max="2" width="25.5703125" style="117" customWidth="1"/>
    <col min="3" max="3" width="39.140625" style="117" customWidth="1"/>
    <col min="4" max="4" width="15.140625" style="117" customWidth="1"/>
    <col min="5" max="5" width="43.42578125" style="117" customWidth="1"/>
    <col min="6" max="6" width="34.5703125" style="117" customWidth="1"/>
    <col min="7" max="7" width="37.140625" style="117" customWidth="1"/>
    <col min="8" max="9" width="3.5703125" style="1" customWidth="1"/>
    <col min="10" max="10" width="16.140625" style="238" hidden="1" customWidth="1"/>
    <col min="11" max="11" width="18.140625" style="117" hidden="1" customWidth="1"/>
    <col min="12" max="12" width="15.85546875" style="117" hidden="1" customWidth="1"/>
    <col min="13" max="13" width="18.140625" style="117" hidden="1" customWidth="1"/>
    <col min="14" max="14" width="23.42578125" style="117" hidden="1" customWidth="1"/>
    <col min="15" max="15" width="4" style="167" hidden="1" customWidth="1"/>
    <col min="16" max="16" width="7.5703125" style="1" hidden="1" customWidth="1"/>
    <col min="17" max="17" width="17.85546875" style="1" hidden="1" customWidth="1"/>
    <col min="18" max="18" width="18.42578125" style="1" hidden="1" customWidth="1"/>
    <col min="19" max="360" width="2.85546875" style="167" hidden="1" customWidth="1"/>
    <col min="361" max="402" width="2.85546875" style="167" hidden="1"/>
    <col min="403" max="16382" width="0" style="167" hidden="1"/>
    <col min="16383" max="16383" width="2.85546875" style="167" hidden="1"/>
    <col min="16384" max="16384" width="1.42578125" style="167" hidden="1"/>
  </cols>
  <sheetData>
    <row r="1" spans="1:18" s="354" customFormat="1" ht="54" customHeight="1" x14ac:dyDescent="0.25">
      <c r="A1" s="351" t="s">
        <v>193</v>
      </c>
      <c r="B1" s="352"/>
      <c r="C1" s="352"/>
      <c r="D1" s="352"/>
      <c r="E1" s="352"/>
      <c r="F1" s="352"/>
      <c r="G1" s="352"/>
      <c r="H1" s="352"/>
      <c r="I1" s="352"/>
      <c r="J1" s="353"/>
      <c r="K1" s="352"/>
      <c r="L1" s="352"/>
      <c r="M1" s="352"/>
      <c r="N1" s="352"/>
      <c r="P1" s="355"/>
      <c r="Q1" s="355"/>
      <c r="R1" s="355"/>
    </row>
    <row r="2" spans="1:18" ht="114.6" customHeight="1" x14ac:dyDescent="0.35">
      <c r="B2" s="20"/>
      <c r="C2" s="376" t="s">
        <v>355</v>
      </c>
      <c r="D2" s="376"/>
      <c r="E2" s="376"/>
      <c r="F2" s="376"/>
      <c r="G2" s="367" t="s">
        <v>342</v>
      </c>
      <c r="J2" s="168" t="s">
        <v>275</v>
      </c>
      <c r="P2" s="24" t="s">
        <v>256</v>
      </c>
      <c r="Q2" s="24"/>
      <c r="R2" s="24"/>
    </row>
    <row r="3" spans="1:18" s="172" customFormat="1" ht="19.5" thickBot="1" x14ac:dyDescent="0.4">
      <c r="A3" s="169"/>
      <c r="B3" s="170"/>
      <c r="C3" s="170"/>
      <c r="D3" s="170"/>
      <c r="E3" s="170"/>
      <c r="F3" s="170"/>
      <c r="G3" s="170"/>
      <c r="H3" s="19"/>
      <c r="I3" s="19"/>
      <c r="J3" s="171"/>
      <c r="K3" s="170"/>
      <c r="L3" s="170"/>
      <c r="M3" s="170"/>
      <c r="N3" s="170"/>
      <c r="O3" s="169"/>
      <c r="P3" s="26"/>
      <c r="Q3" s="26"/>
      <c r="R3" s="26"/>
    </row>
    <row r="4" spans="1:18" s="172" customFormat="1" ht="18.75" x14ac:dyDescent="0.35">
      <c r="A4" s="169"/>
      <c r="B4" s="415" t="s">
        <v>332</v>
      </c>
      <c r="C4" s="416"/>
      <c r="D4" s="416"/>
      <c r="E4" s="118" t="str">
        <f>J4</f>
        <v>Toxic Impact: Pharmaceuticals</v>
      </c>
      <c r="F4" s="19"/>
      <c r="G4" s="19"/>
      <c r="H4" s="19"/>
      <c r="I4" s="19"/>
      <c r="J4" s="586" t="s">
        <v>276</v>
      </c>
      <c r="K4" s="587"/>
      <c r="L4" s="587"/>
      <c r="M4" s="587"/>
      <c r="N4" s="588"/>
      <c r="O4" s="169"/>
      <c r="P4" s="26"/>
      <c r="Q4" s="26"/>
      <c r="R4" s="26"/>
    </row>
    <row r="5" spans="1:18" s="172" customFormat="1" ht="18.75" x14ac:dyDescent="0.35">
      <c r="A5" s="169"/>
      <c r="B5" s="562" t="s">
        <v>33</v>
      </c>
      <c r="C5" s="563"/>
      <c r="D5" s="563"/>
      <c r="E5" s="119">
        <f t="shared" ref="E5:E9" si="0">J5</f>
        <v>1</v>
      </c>
      <c r="F5" s="19"/>
      <c r="G5" s="19"/>
      <c r="H5" s="19"/>
      <c r="I5" s="19"/>
      <c r="J5" s="575">
        <v>1</v>
      </c>
      <c r="K5" s="576"/>
      <c r="L5" s="576"/>
      <c r="M5" s="576"/>
      <c r="N5" s="577"/>
      <c r="O5" s="169"/>
      <c r="P5" s="26"/>
      <c r="Q5" s="120"/>
      <c r="R5" s="26"/>
    </row>
    <row r="6" spans="1:18" s="172" customFormat="1" ht="18.75" x14ac:dyDescent="0.35">
      <c r="A6" s="169"/>
      <c r="B6" s="562" t="s">
        <v>120</v>
      </c>
      <c r="C6" s="563"/>
      <c r="D6" s="563"/>
      <c r="E6" s="119" t="str">
        <f t="shared" si="0"/>
        <v>Organisation</v>
      </c>
      <c r="F6" s="19"/>
      <c r="G6" s="19"/>
      <c r="H6" s="19"/>
      <c r="I6" s="19"/>
      <c r="J6" s="575" t="s">
        <v>29</v>
      </c>
      <c r="K6" s="576"/>
      <c r="L6" s="576"/>
      <c r="M6" s="576"/>
      <c r="N6" s="577"/>
      <c r="O6" s="169"/>
      <c r="P6" s="19"/>
      <c r="Q6" s="19"/>
      <c r="R6" s="26"/>
    </row>
    <row r="7" spans="1:18" s="172" customFormat="1" ht="18.75" x14ac:dyDescent="0.35">
      <c r="A7" s="169"/>
      <c r="B7" s="505" t="s">
        <v>247</v>
      </c>
      <c r="C7" s="506"/>
      <c r="D7" s="507"/>
      <c r="E7" s="135">
        <f>Q8</f>
        <v>30</v>
      </c>
      <c r="F7" s="19"/>
      <c r="G7" s="19"/>
      <c r="H7" s="19"/>
      <c r="I7" s="19"/>
      <c r="J7" s="575" t="s">
        <v>195</v>
      </c>
      <c r="K7" s="576"/>
      <c r="L7" s="576"/>
      <c r="M7" s="576"/>
      <c r="N7" s="577"/>
      <c r="O7" s="169"/>
      <c r="P7" s="19"/>
      <c r="Q7" s="19"/>
      <c r="R7" s="26"/>
    </row>
    <row r="8" spans="1:18" s="172" customFormat="1" ht="18.75" x14ac:dyDescent="0.35">
      <c r="A8" s="169"/>
      <c r="B8" s="539" t="s">
        <v>31</v>
      </c>
      <c r="C8" s="540"/>
      <c r="D8" s="541"/>
      <c r="E8" s="122">
        <f t="shared" si="0"/>
        <v>30</v>
      </c>
      <c r="F8" s="19"/>
      <c r="G8" s="19"/>
      <c r="H8" s="19"/>
      <c r="I8" s="19"/>
      <c r="J8" s="578">
        <v>30</v>
      </c>
      <c r="K8" s="579"/>
      <c r="L8" s="579"/>
      <c r="M8" s="579"/>
      <c r="N8" s="580"/>
      <c r="P8" s="26" t="s">
        <v>247</v>
      </c>
      <c r="Q8" s="26">
        <f>SUM(R11:R12)</f>
        <v>30</v>
      </c>
      <c r="R8" s="19"/>
    </row>
    <row r="9" spans="1:18" s="172" customFormat="1" ht="19.5" thickBot="1" x14ac:dyDescent="0.4">
      <c r="A9" s="169"/>
      <c r="B9" s="537" t="s">
        <v>121</v>
      </c>
      <c r="C9" s="538"/>
      <c r="D9" s="538"/>
      <c r="E9" s="123">
        <f t="shared" si="0"/>
        <v>15</v>
      </c>
      <c r="F9" s="19"/>
      <c r="G9" s="19"/>
      <c r="H9" s="19"/>
      <c r="I9" s="19"/>
      <c r="J9" s="578">
        <f>J8/2</f>
        <v>15</v>
      </c>
      <c r="K9" s="579"/>
      <c r="L9" s="579"/>
      <c r="M9" s="579"/>
      <c r="N9" s="580"/>
      <c r="P9" s="26" t="s">
        <v>248</v>
      </c>
      <c r="Q9" s="28">
        <f>Q8/J8</f>
        <v>1</v>
      </c>
      <c r="R9" s="19"/>
    </row>
    <row r="10" spans="1:18" s="172" customFormat="1" ht="75.75" thickBot="1" x14ac:dyDescent="0.4">
      <c r="A10" s="169"/>
      <c r="B10" s="173" t="s">
        <v>33</v>
      </c>
      <c r="C10" s="174" t="s">
        <v>34</v>
      </c>
      <c r="D10" s="30" t="s">
        <v>35</v>
      </c>
      <c r="E10" s="30" t="s">
        <v>254</v>
      </c>
      <c r="F10" s="31" t="s">
        <v>39</v>
      </c>
      <c r="G10" s="32" t="s">
        <v>254</v>
      </c>
      <c r="H10" s="19"/>
      <c r="I10" s="19"/>
      <c r="J10" s="175" t="s">
        <v>36</v>
      </c>
      <c r="K10" s="176" t="s">
        <v>37</v>
      </c>
      <c r="L10" s="176" t="s">
        <v>38</v>
      </c>
      <c r="M10" s="176" t="s">
        <v>39</v>
      </c>
      <c r="N10" s="177" t="s">
        <v>40</v>
      </c>
      <c r="O10" s="169"/>
      <c r="P10" s="19" t="s">
        <v>246</v>
      </c>
      <c r="Q10" s="19" t="s">
        <v>249</v>
      </c>
      <c r="R10" s="19"/>
    </row>
    <row r="11" spans="1:18" s="172" customFormat="1" ht="168.75" x14ac:dyDescent="0.35">
      <c r="A11" s="169"/>
      <c r="B11" s="528" t="s">
        <v>277</v>
      </c>
      <c r="C11" s="535" t="s">
        <v>278</v>
      </c>
      <c r="D11" s="620">
        <v>1</v>
      </c>
      <c r="E11" s="625" t="s">
        <v>42</v>
      </c>
      <c r="F11" s="607" t="str">
        <f>VLOOKUP(E11,J11:M14,4,FALSE)</f>
        <v>Link / document / policy evidencing that products do not contain listed hazardous substances</v>
      </c>
      <c r="G11" s="609"/>
      <c r="H11" s="19"/>
      <c r="I11" s="19"/>
      <c r="J11" s="178" t="s">
        <v>42</v>
      </c>
      <c r="K11" s="179">
        <v>30</v>
      </c>
      <c r="L11" s="179" t="s">
        <v>279</v>
      </c>
      <c r="M11" s="179" t="s">
        <v>280</v>
      </c>
      <c r="N11" s="180"/>
      <c r="O11" s="169"/>
      <c r="P11" s="19">
        <f>IFERROR(VLOOKUP(E11,J11:K12,2,FALSE),0)</f>
        <v>30</v>
      </c>
      <c r="Q11" s="41">
        <f>D11</f>
        <v>1</v>
      </c>
      <c r="R11" s="19">
        <f>Q11*P11</f>
        <v>30</v>
      </c>
    </row>
    <row r="12" spans="1:18" s="172" customFormat="1" ht="42.95" customHeight="1" x14ac:dyDescent="0.35">
      <c r="A12" s="169"/>
      <c r="B12" s="564"/>
      <c r="C12" s="565"/>
      <c r="D12" s="621"/>
      <c r="E12" s="626"/>
      <c r="F12" s="628"/>
      <c r="G12" s="629"/>
      <c r="H12" s="19"/>
      <c r="I12" s="19"/>
      <c r="J12" s="181" t="s">
        <v>281</v>
      </c>
      <c r="K12" s="182">
        <v>20</v>
      </c>
      <c r="L12" s="182" t="s">
        <v>45</v>
      </c>
      <c r="M12" s="182" t="s">
        <v>280</v>
      </c>
      <c r="N12" s="183"/>
      <c r="O12" s="169"/>
      <c r="P12" s="19"/>
      <c r="Q12" s="19"/>
      <c r="R12" s="19"/>
    </row>
    <row r="13" spans="1:18" s="172" customFormat="1" ht="44.45" customHeight="1" x14ac:dyDescent="0.35">
      <c r="A13" s="169"/>
      <c r="B13" s="564"/>
      <c r="C13" s="565"/>
      <c r="D13" s="621"/>
      <c r="E13" s="626"/>
      <c r="F13" s="628"/>
      <c r="G13" s="629"/>
      <c r="H13" s="19"/>
      <c r="I13" s="19"/>
      <c r="J13" s="184" t="s">
        <v>282</v>
      </c>
      <c r="K13" s="185">
        <v>10</v>
      </c>
      <c r="L13" s="185" t="s">
        <v>45</v>
      </c>
      <c r="M13" s="185" t="s">
        <v>280</v>
      </c>
      <c r="N13" s="186"/>
      <c r="O13" s="169"/>
      <c r="P13" s="19"/>
      <c r="Q13" s="19"/>
      <c r="R13" s="19"/>
    </row>
    <row r="14" spans="1:18" s="172" customFormat="1" ht="50.45" customHeight="1" thickBot="1" x14ac:dyDescent="0.4">
      <c r="A14" s="169"/>
      <c r="B14" s="529"/>
      <c r="C14" s="536"/>
      <c r="D14" s="622"/>
      <c r="E14" s="627"/>
      <c r="F14" s="608"/>
      <c r="G14" s="610"/>
      <c r="H14" s="19"/>
      <c r="I14" s="19"/>
      <c r="J14" s="187" t="s">
        <v>283</v>
      </c>
      <c r="K14" s="188">
        <v>0</v>
      </c>
      <c r="L14" s="188" t="s">
        <v>42</v>
      </c>
      <c r="M14" s="188" t="s">
        <v>43</v>
      </c>
      <c r="N14" s="189"/>
      <c r="O14" s="169"/>
      <c r="P14" s="19"/>
      <c r="Q14" s="19"/>
      <c r="R14" s="19"/>
    </row>
    <row r="15" spans="1:18" s="172" customFormat="1" ht="18.75" x14ac:dyDescent="0.35">
      <c r="A15" s="169"/>
      <c r="B15" s="190"/>
      <c r="C15" s="190"/>
      <c r="D15" s="191"/>
      <c r="E15" s="192"/>
      <c r="F15" s="192"/>
      <c r="G15" s="192"/>
      <c r="H15" s="19"/>
      <c r="I15" s="19"/>
      <c r="J15" s="171"/>
      <c r="K15" s="170"/>
      <c r="L15" s="170"/>
      <c r="M15" s="170"/>
      <c r="N15" s="170"/>
      <c r="O15" s="169"/>
      <c r="P15" s="19"/>
      <c r="Q15" s="19"/>
      <c r="R15" s="19"/>
    </row>
    <row r="16" spans="1:18" s="172" customFormat="1" ht="19.5" thickBot="1" x14ac:dyDescent="0.4">
      <c r="A16" s="169"/>
      <c r="B16" s="190"/>
      <c r="C16" s="190"/>
      <c r="D16" s="190"/>
      <c r="E16" s="193"/>
      <c r="F16" s="193"/>
      <c r="G16" s="193"/>
      <c r="H16" s="19"/>
      <c r="I16" s="19"/>
      <c r="J16" s="171"/>
      <c r="K16" s="170"/>
      <c r="L16" s="170"/>
      <c r="M16" s="170"/>
      <c r="N16" s="170"/>
      <c r="O16" s="169"/>
      <c r="P16" s="19"/>
      <c r="Q16" s="19"/>
      <c r="R16" s="19"/>
    </row>
    <row r="17" spans="1:18" s="172" customFormat="1" ht="18.75" x14ac:dyDescent="0.35">
      <c r="A17" s="169"/>
      <c r="B17" s="591" t="s">
        <v>301</v>
      </c>
      <c r="C17" s="592"/>
      <c r="D17" s="593"/>
      <c r="E17" s="118" t="str">
        <f>J17</f>
        <v>Toxic Impact: Pharmaceuticals</v>
      </c>
      <c r="F17" s="19"/>
      <c r="G17" s="19"/>
      <c r="H17" s="19"/>
      <c r="I17" s="19"/>
      <c r="J17" s="586" t="s">
        <v>276</v>
      </c>
      <c r="K17" s="587"/>
      <c r="L17" s="587"/>
      <c r="M17" s="587"/>
      <c r="N17" s="588"/>
      <c r="O17" s="169"/>
      <c r="P17" s="19"/>
      <c r="Q17" s="19"/>
      <c r="R17" s="19"/>
    </row>
    <row r="18" spans="1:18" s="172" customFormat="1" ht="18.75" x14ac:dyDescent="0.35">
      <c r="A18" s="169"/>
      <c r="B18" s="617" t="s">
        <v>33</v>
      </c>
      <c r="C18" s="618"/>
      <c r="D18" s="619"/>
      <c r="E18" s="119">
        <f t="shared" ref="E18:E22" si="1">J18</f>
        <v>2</v>
      </c>
      <c r="F18" s="19"/>
      <c r="G18" s="19"/>
      <c r="H18" s="19"/>
      <c r="I18" s="19"/>
      <c r="J18" s="575">
        <v>2</v>
      </c>
      <c r="K18" s="576"/>
      <c r="L18" s="576"/>
      <c r="M18" s="576"/>
      <c r="N18" s="577"/>
      <c r="O18" s="169"/>
      <c r="P18" s="19"/>
      <c r="Q18" s="19"/>
      <c r="R18" s="19"/>
    </row>
    <row r="19" spans="1:18" s="172" customFormat="1" ht="18.75" x14ac:dyDescent="0.35">
      <c r="A19" s="169"/>
      <c r="B19" s="617" t="s">
        <v>120</v>
      </c>
      <c r="C19" s="618"/>
      <c r="D19" s="619"/>
      <c r="E19" s="119" t="str">
        <f t="shared" si="1"/>
        <v>Organisation</v>
      </c>
      <c r="F19" s="19"/>
      <c r="G19" s="19"/>
      <c r="H19" s="19"/>
      <c r="I19" s="19"/>
      <c r="J19" s="575" t="s">
        <v>29</v>
      </c>
      <c r="K19" s="576"/>
      <c r="L19" s="576"/>
      <c r="M19" s="576"/>
      <c r="N19" s="577"/>
      <c r="O19" s="169"/>
      <c r="P19" s="19"/>
      <c r="Q19" s="19"/>
      <c r="R19" s="19"/>
    </row>
    <row r="20" spans="1:18" s="172" customFormat="1" ht="18.75" x14ac:dyDescent="0.35">
      <c r="A20" s="169"/>
      <c r="B20" s="611" t="s">
        <v>247</v>
      </c>
      <c r="C20" s="612"/>
      <c r="D20" s="613"/>
      <c r="E20" s="135">
        <f>Q21</f>
        <v>23.333333189999998</v>
      </c>
      <c r="F20" s="19"/>
      <c r="G20" s="19"/>
      <c r="H20" s="19"/>
      <c r="I20" s="19"/>
      <c r="J20" s="575" t="s">
        <v>30</v>
      </c>
      <c r="K20" s="576"/>
      <c r="L20" s="576"/>
      <c r="M20" s="576"/>
      <c r="N20" s="577"/>
      <c r="O20" s="169"/>
      <c r="P20" s="19"/>
      <c r="Q20" s="19"/>
      <c r="R20" s="19"/>
    </row>
    <row r="21" spans="1:18" s="172" customFormat="1" ht="18.75" x14ac:dyDescent="0.35">
      <c r="A21" s="169"/>
      <c r="B21" s="194" t="s">
        <v>31</v>
      </c>
      <c r="C21" s="195" t="s">
        <v>194</v>
      </c>
      <c r="D21" s="196" t="s">
        <v>194</v>
      </c>
      <c r="E21" s="197">
        <f t="shared" si="1"/>
        <v>29.999999789999997</v>
      </c>
      <c r="F21" s="19"/>
      <c r="G21" s="19"/>
      <c r="H21" s="19"/>
      <c r="I21" s="19"/>
      <c r="J21" s="578">
        <f>(K25*D24)+(D26*K27)+(K31*D28)</f>
        <v>29.999999789999997</v>
      </c>
      <c r="K21" s="579"/>
      <c r="L21" s="579"/>
      <c r="M21" s="579"/>
      <c r="N21" s="580"/>
      <c r="P21" s="26" t="s">
        <v>247</v>
      </c>
      <c r="Q21" s="26">
        <f>SUM(R24:R31)</f>
        <v>23.333333189999998</v>
      </c>
      <c r="R21" s="19"/>
    </row>
    <row r="22" spans="1:18" s="172" customFormat="1" ht="19.5" thickBot="1" x14ac:dyDescent="0.4">
      <c r="A22" s="169"/>
      <c r="B22" s="614" t="s">
        <v>121</v>
      </c>
      <c r="C22" s="615"/>
      <c r="D22" s="616"/>
      <c r="E22" s="198">
        <f t="shared" si="1"/>
        <v>14.999999894999998</v>
      </c>
      <c r="F22" s="19"/>
      <c r="G22" s="19"/>
      <c r="H22" s="19"/>
      <c r="I22" s="19"/>
      <c r="J22" s="578">
        <f>J21/2</f>
        <v>14.999999894999998</v>
      </c>
      <c r="K22" s="579"/>
      <c r="L22" s="579"/>
      <c r="M22" s="579"/>
      <c r="N22" s="580"/>
      <c r="P22" s="26" t="s">
        <v>248</v>
      </c>
      <c r="Q22" s="28">
        <f>Q21/J21</f>
        <v>0.7777777784444444</v>
      </c>
      <c r="R22" s="19"/>
    </row>
    <row r="23" spans="1:18" s="172" customFormat="1" ht="75.75" thickBot="1" x14ac:dyDescent="0.4">
      <c r="A23" s="169"/>
      <c r="B23" s="199" t="s">
        <v>33</v>
      </c>
      <c r="C23" s="200" t="s">
        <v>34</v>
      </c>
      <c r="D23" s="201" t="s">
        <v>35</v>
      </c>
      <c r="E23" s="30" t="s">
        <v>254</v>
      </c>
      <c r="F23" s="31" t="s">
        <v>39</v>
      </c>
      <c r="G23" s="32" t="s">
        <v>254</v>
      </c>
      <c r="H23" s="19"/>
      <c r="I23" s="19"/>
      <c r="J23" s="175" t="s">
        <v>36</v>
      </c>
      <c r="K23" s="176" t="s">
        <v>37</v>
      </c>
      <c r="L23" s="176" t="s">
        <v>38</v>
      </c>
      <c r="M23" s="176" t="s">
        <v>39</v>
      </c>
      <c r="N23" s="177" t="s">
        <v>40</v>
      </c>
      <c r="O23" s="169"/>
      <c r="P23" s="19" t="s">
        <v>246</v>
      </c>
      <c r="Q23" s="19" t="s">
        <v>249</v>
      </c>
      <c r="R23" s="19"/>
    </row>
    <row r="24" spans="1:18" s="172" customFormat="1" ht="15.75" customHeight="1" x14ac:dyDescent="0.35">
      <c r="A24" s="169"/>
      <c r="B24" s="553" t="s">
        <v>285</v>
      </c>
      <c r="C24" s="589" t="s">
        <v>286</v>
      </c>
      <c r="D24" s="584">
        <v>0.33333332999999998</v>
      </c>
      <c r="E24" s="595" t="s">
        <v>91</v>
      </c>
      <c r="F24" s="598" t="str">
        <f>VLOOKUP(E24,J24:M25,4,FALSE)</f>
        <v>Link / document / policy evidencing use of the Solvent Selection Guide (https://www.acs.org/content/acs/en/greenchemistry/research-innovation/tools-for-green-chemistry/solvent-selection-tool.html)</v>
      </c>
      <c r="G24" s="601"/>
      <c r="H24" s="19"/>
      <c r="I24" s="19"/>
      <c r="J24" s="202" t="s">
        <v>42</v>
      </c>
      <c r="K24" s="203">
        <v>0</v>
      </c>
      <c r="L24" s="203" t="s">
        <v>42</v>
      </c>
      <c r="M24" s="203" t="s">
        <v>43</v>
      </c>
      <c r="N24" s="204" t="s">
        <v>194</v>
      </c>
      <c r="O24" s="205"/>
      <c r="P24" s="19">
        <f>IFERROR(VLOOKUP(E24,J24:K25,2,FALSE),0)</f>
        <v>30</v>
      </c>
      <c r="Q24" s="41">
        <f>D24</f>
        <v>0.33333332999999998</v>
      </c>
      <c r="R24" s="19">
        <f>Q24*P24</f>
        <v>9.9999998999999988</v>
      </c>
    </row>
    <row r="25" spans="1:18" s="172" customFormat="1" ht="113.45" customHeight="1" thickBot="1" x14ac:dyDescent="0.4">
      <c r="A25" s="169"/>
      <c r="B25" s="554"/>
      <c r="C25" s="590"/>
      <c r="D25" s="585"/>
      <c r="E25" s="597"/>
      <c r="F25" s="600"/>
      <c r="G25" s="603"/>
      <c r="H25" s="19"/>
      <c r="I25" s="19"/>
      <c r="J25" s="206" t="s">
        <v>91</v>
      </c>
      <c r="K25" s="188">
        <v>30</v>
      </c>
      <c r="L25" s="188" t="s">
        <v>45</v>
      </c>
      <c r="M25" s="188" t="s">
        <v>314</v>
      </c>
      <c r="N25" s="207"/>
      <c r="O25" s="205"/>
      <c r="P25" s="19"/>
      <c r="Q25" s="41"/>
      <c r="R25" s="19"/>
    </row>
    <row r="26" spans="1:18" s="172" customFormat="1" ht="15.75" customHeight="1" x14ac:dyDescent="0.35">
      <c r="A26" s="169"/>
      <c r="B26" s="553" t="s">
        <v>285</v>
      </c>
      <c r="C26" s="589" t="s">
        <v>287</v>
      </c>
      <c r="D26" s="584">
        <v>0.33333333300000001</v>
      </c>
      <c r="E26" s="595" t="s">
        <v>91</v>
      </c>
      <c r="F26" s="598" t="str">
        <f>VLOOKUP(E26,J26:M27,4,FALSE)</f>
        <v>Link / document / policy evidencing use of the Reagant Selection Guide (https://reagents.acsgcipr.org/)</v>
      </c>
      <c r="G26" s="601"/>
      <c r="H26" s="19"/>
      <c r="I26" s="19"/>
      <c r="J26" s="202" t="s">
        <v>42</v>
      </c>
      <c r="K26" s="38">
        <v>0</v>
      </c>
      <c r="L26" s="38" t="s">
        <v>42</v>
      </c>
      <c r="M26" s="38" t="s">
        <v>43</v>
      </c>
      <c r="N26" s="208" t="s">
        <v>194</v>
      </c>
      <c r="O26" s="205"/>
      <c r="P26" s="19">
        <f>IFERROR(VLOOKUP(E26,J26:K27,2,FALSE),0)</f>
        <v>30</v>
      </c>
      <c r="Q26" s="41">
        <f>D26</f>
        <v>0.33333333300000001</v>
      </c>
      <c r="R26" s="19">
        <f>Q26*P26</f>
        <v>9.9999999900000009</v>
      </c>
    </row>
    <row r="27" spans="1:18" s="172" customFormat="1" ht="81" customHeight="1" thickBot="1" x14ac:dyDescent="0.4">
      <c r="A27" s="169"/>
      <c r="B27" s="554"/>
      <c r="C27" s="590"/>
      <c r="D27" s="585"/>
      <c r="E27" s="597"/>
      <c r="F27" s="600"/>
      <c r="G27" s="603"/>
      <c r="H27" s="19"/>
      <c r="I27" s="19"/>
      <c r="J27" s="206" t="s">
        <v>91</v>
      </c>
      <c r="K27" s="49">
        <v>30</v>
      </c>
      <c r="L27" s="49" t="s">
        <v>45</v>
      </c>
      <c r="M27" s="49" t="s">
        <v>315</v>
      </c>
      <c r="N27" s="207"/>
      <c r="O27" s="205"/>
      <c r="P27" s="19"/>
      <c r="Q27" s="19"/>
      <c r="R27" s="19"/>
    </row>
    <row r="28" spans="1:18" s="172" customFormat="1" ht="15.75" customHeight="1" x14ac:dyDescent="0.35">
      <c r="A28" s="169"/>
      <c r="B28" s="553" t="s">
        <v>285</v>
      </c>
      <c r="C28" s="589" t="s">
        <v>288</v>
      </c>
      <c r="D28" s="584">
        <v>0.33333332999999998</v>
      </c>
      <c r="E28" s="595" t="s">
        <v>289</v>
      </c>
      <c r="F28" s="598" t="str">
        <f>VLOOKUP(E28,J28:M31,4,FALSE)</f>
        <v>Link / document / policy evidencing PMI measurements (https://www.acsgcipr.org/tools-for-innovation-in-chemistry/)</v>
      </c>
      <c r="G28" s="601"/>
      <c r="H28" s="19"/>
      <c r="I28" s="19"/>
      <c r="J28" s="209" t="s">
        <v>42</v>
      </c>
      <c r="K28" s="73">
        <v>0</v>
      </c>
      <c r="L28" s="73" t="s">
        <v>42</v>
      </c>
      <c r="M28" s="73" t="s">
        <v>43</v>
      </c>
      <c r="N28" s="210" t="s">
        <v>194</v>
      </c>
      <c r="O28" s="205"/>
      <c r="P28" s="19">
        <f>IFERROR(VLOOKUP(E28,J28:K31,2,FALSE),0)</f>
        <v>10</v>
      </c>
      <c r="Q28" s="41">
        <f>D28</f>
        <v>0.33333332999999998</v>
      </c>
      <c r="R28" s="19">
        <f>Q28*P28</f>
        <v>3.3333332999999996</v>
      </c>
    </row>
    <row r="29" spans="1:18" s="172" customFormat="1" ht="37.5" customHeight="1" x14ac:dyDescent="0.35">
      <c r="A29" s="169"/>
      <c r="B29" s="558"/>
      <c r="C29" s="604"/>
      <c r="D29" s="594"/>
      <c r="E29" s="596"/>
      <c r="F29" s="599"/>
      <c r="G29" s="602"/>
      <c r="H29" s="19"/>
      <c r="I29" s="19"/>
      <c r="J29" s="184" t="s">
        <v>289</v>
      </c>
      <c r="K29" s="44">
        <v>10</v>
      </c>
      <c r="L29" s="44" t="s">
        <v>45</v>
      </c>
      <c r="M29" s="44" t="s">
        <v>316</v>
      </c>
      <c r="N29" s="211"/>
      <c r="O29" s="205"/>
      <c r="P29" s="19"/>
      <c r="Q29" s="19"/>
      <c r="R29" s="19"/>
    </row>
    <row r="30" spans="1:18" s="172" customFormat="1" ht="15.75" customHeight="1" x14ac:dyDescent="0.35">
      <c r="A30" s="169"/>
      <c r="B30" s="558"/>
      <c r="C30" s="604"/>
      <c r="D30" s="594"/>
      <c r="E30" s="596"/>
      <c r="F30" s="599"/>
      <c r="G30" s="602"/>
      <c r="H30" s="19"/>
      <c r="I30" s="19"/>
      <c r="J30" s="184" t="s">
        <v>290</v>
      </c>
      <c r="K30" s="44">
        <v>20</v>
      </c>
      <c r="L30" s="44" t="s">
        <v>45</v>
      </c>
      <c r="M30" s="44" t="s">
        <v>316</v>
      </c>
      <c r="N30" s="212"/>
      <c r="O30" s="205"/>
      <c r="P30" s="19"/>
      <c r="Q30" s="41"/>
      <c r="R30" s="19"/>
    </row>
    <row r="31" spans="1:18" s="172" customFormat="1" ht="42" customHeight="1" thickBot="1" x14ac:dyDescent="0.4">
      <c r="A31" s="169"/>
      <c r="B31" s="554"/>
      <c r="C31" s="590"/>
      <c r="D31" s="585"/>
      <c r="E31" s="597"/>
      <c r="F31" s="600"/>
      <c r="G31" s="603"/>
      <c r="H31" s="19"/>
      <c r="I31" s="19"/>
      <c r="J31" s="187" t="s">
        <v>291</v>
      </c>
      <c r="K31" s="49">
        <v>30</v>
      </c>
      <c r="L31" s="49" t="s">
        <v>45</v>
      </c>
      <c r="M31" s="49" t="s">
        <v>316</v>
      </c>
      <c r="N31" s="213"/>
      <c r="O31" s="205"/>
      <c r="P31" s="19"/>
      <c r="Q31" s="19"/>
      <c r="R31" s="19"/>
    </row>
    <row r="32" spans="1:18" s="172" customFormat="1" ht="18.75" x14ac:dyDescent="0.35">
      <c r="A32" s="169"/>
      <c r="B32" s="214"/>
      <c r="C32" s="214"/>
      <c r="D32" s="214"/>
      <c r="E32" s="170"/>
      <c r="F32" s="170"/>
      <c r="G32" s="170"/>
      <c r="H32" s="19"/>
      <c r="I32" s="19"/>
      <c r="J32" s="171"/>
      <c r="K32" s="214"/>
      <c r="L32" s="214"/>
      <c r="M32" s="214"/>
      <c r="N32" s="214"/>
      <c r="O32" s="169"/>
      <c r="P32" s="19"/>
      <c r="Q32" s="41"/>
      <c r="R32" s="19"/>
    </row>
    <row r="33" spans="1:18" s="172" customFormat="1" ht="18.75" x14ac:dyDescent="0.35">
      <c r="A33" s="169"/>
      <c r="B33" s="214"/>
      <c r="C33" s="214"/>
      <c r="D33" s="214"/>
      <c r="E33" s="170"/>
      <c r="F33" s="170"/>
      <c r="G33" s="170"/>
      <c r="H33" s="19"/>
      <c r="I33" s="19"/>
      <c r="J33" s="171"/>
      <c r="K33" s="214"/>
      <c r="L33" s="214"/>
      <c r="M33" s="214"/>
      <c r="N33" s="214"/>
      <c r="O33" s="169"/>
      <c r="P33" s="19"/>
      <c r="Q33" s="19"/>
      <c r="R33" s="19"/>
    </row>
    <row r="34" spans="1:18" s="172" customFormat="1" ht="18.75" x14ac:dyDescent="0.35">
      <c r="A34" s="169"/>
      <c r="B34" s="591" t="s">
        <v>301</v>
      </c>
      <c r="C34" s="592"/>
      <c r="D34" s="593"/>
      <c r="E34" s="118" t="str">
        <f>J34</f>
        <v>Toxic Impact: Pharmaceuticals</v>
      </c>
      <c r="F34" s="19"/>
      <c r="G34" s="19"/>
      <c r="H34" s="19"/>
      <c r="I34" s="19"/>
      <c r="J34" s="586" t="s">
        <v>276</v>
      </c>
      <c r="K34" s="587"/>
      <c r="L34" s="587"/>
      <c r="M34" s="587"/>
      <c r="N34" s="588"/>
      <c r="O34" s="169"/>
      <c r="P34" s="19"/>
      <c r="Q34" s="19"/>
      <c r="R34" s="19"/>
    </row>
    <row r="35" spans="1:18" s="172" customFormat="1" ht="18.75" x14ac:dyDescent="0.35">
      <c r="A35" s="169"/>
      <c r="B35" s="617" t="s">
        <v>33</v>
      </c>
      <c r="C35" s="618"/>
      <c r="D35" s="619"/>
      <c r="E35" s="119">
        <f t="shared" ref="E35:E39" si="2">J35</f>
        <v>3</v>
      </c>
      <c r="F35" s="19"/>
      <c r="G35" s="19"/>
      <c r="H35" s="19"/>
      <c r="I35" s="19"/>
      <c r="J35" s="575">
        <v>3</v>
      </c>
      <c r="K35" s="576"/>
      <c r="L35" s="576"/>
      <c r="M35" s="576"/>
      <c r="N35" s="577"/>
      <c r="O35" s="169"/>
      <c r="P35" s="19"/>
      <c r="Q35" s="41"/>
      <c r="R35" s="19"/>
    </row>
    <row r="36" spans="1:18" s="172" customFormat="1" ht="18.75" x14ac:dyDescent="0.35">
      <c r="A36" s="169"/>
      <c r="B36" s="617" t="s">
        <v>120</v>
      </c>
      <c r="C36" s="618"/>
      <c r="D36" s="619"/>
      <c r="E36" s="119" t="str">
        <f t="shared" si="2"/>
        <v>Organisation</v>
      </c>
      <c r="F36" s="19"/>
      <c r="G36" s="19"/>
      <c r="H36" s="19"/>
      <c r="I36" s="19"/>
      <c r="J36" s="575" t="s">
        <v>29</v>
      </c>
      <c r="K36" s="576"/>
      <c r="L36" s="576"/>
      <c r="M36" s="576"/>
      <c r="N36" s="577"/>
      <c r="O36" s="169"/>
      <c r="P36" s="19"/>
      <c r="Q36" s="19"/>
      <c r="R36" s="19"/>
    </row>
    <row r="37" spans="1:18" s="172" customFormat="1" ht="18.75" x14ac:dyDescent="0.35">
      <c r="A37" s="169"/>
      <c r="B37" s="611" t="s">
        <v>247</v>
      </c>
      <c r="C37" s="612"/>
      <c r="D37" s="613"/>
      <c r="E37" s="135">
        <f>Q38</f>
        <v>15</v>
      </c>
      <c r="F37" s="19"/>
      <c r="G37" s="19"/>
      <c r="H37" s="19"/>
      <c r="I37" s="19"/>
      <c r="J37" s="575" t="s">
        <v>30</v>
      </c>
      <c r="K37" s="576"/>
      <c r="L37" s="576"/>
      <c r="M37" s="576"/>
      <c r="N37" s="577"/>
      <c r="O37" s="169"/>
      <c r="P37" s="19"/>
      <c r="Q37" s="19"/>
      <c r="R37" s="19"/>
    </row>
    <row r="38" spans="1:18" s="172" customFormat="1" ht="18.75" x14ac:dyDescent="0.35">
      <c r="A38" s="169"/>
      <c r="B38" s="194" t="s">
        <v>31</v>
      </c>
      <c r="C38" s="195" t="s">
        <v>194</v>
      </c>
      <c r="D38" s="196" t="s">
        <v>194</v>
      </c>
      <c r="E38" s="122">
        <f t="shared" si="2"/>
        <v>20</v>
      </c>
      <c r="F38" s="19"/>
      <c r="G38" s="19"/>
      <c r="H38" s="19"/>
      <c r="I38" s="19"/>
      <c r="J38" s="578">
        <f>(K42*D41)+(D43*K44)+(K46*D45)+(D47*K48)</f>
        <v>20</v>
      </c>
      <c r="K38" s="579"/>
      <c r="L38" s="579"/>
      <c r="M38" s="579"/>
      <c r="N38" s="580"/>
      <c r="P38" s="26" t="s">
        <v>247</v>
      </c>
      <c r="Q38" s="26">
        <f>SUM(R41:R48)</f>
        <v>15</v>
      </c>
      <c r="R38" s="19"/>
    </row>
    <row r="39" spans="1:18" s="172" customFormat="1" ht="19.5" thickBot="1" x14ac:dyDescent="0.4">
      <c r="A39" s="169"/>
      <c r="B39" s="614" t="s">
        <v>121</v>
      </c>
      <c r="C39" s="615"/>
      <c r="D39" s="616"/>
      <c r="E39" s="123">
        <f t="shared" si="2"/>
        <v>10</v>
      </c>
      <c r="F39" s="19"/>
      <c r="G39" s="19"/>
      <c r="H39" s="19"/>
      <c r="I39" s="19"/>
      <c r="J39" s="578">
        <f>J38/2</f>
        <v>10</v>
      </c>
      <c r="K39" s="579"/>
      <c r="L39" s="579"/>
      <c r="M39" s="579"/>
      <c r="N39" s="580"/>
      <c r="P39" s="26" t="s">
        <v>248</v>
      </c>
      <c r="Q39" s="28">
        <f>Q38/J38</f>
        <v>0.75</v>
      </c>
      <c r="R39" s="19"/>
    </row>
    <row r="40" spans="1:18" s="172" customFormat="1" ht="75.75" thickBot="1" x14ac:dyDescent="0.4">
      <c r="A40" s="169"/>
      <c r="B40" s="215" t="s">
        <v>33</v>
      </c>
      <c r="C40" s="200" t="s">
        <v>34</v>
      </c>
      <c r="D40" s="201" t="s">
        <v>35</v>
      </c>
      <c r="E40" s="30" t="s">
        <v>254</v>
      </c>
      <c r="F40" s="31" t="s">
        <v>39</v>
      </c>
      <c r="G40" s="32" t="s">
        <v>254</v>
      </c>
      <c r="H40" s="19"/>
      <c r="I40" s="19"/>
      <c r="J40" s="175" t="s">
        <v>36</v>
      </c>
      <c r="K40" s="176" t="s">
        <v>37</v>
      </c>
      <c r="L40" s="176" t="s">
        <v>38</v>
      </c>
      <c r="M40" s="176" t="s">
        <v>39</v>
      </c>
      <c r="N40" s="177" t="s">
        <v>40</v>
      </c>
      <c r="O40" s="169"/>
      <c r="P40" s="19" t="s">
        <v>246</v>
      </c>
      <c r="Q40" s="19" t="s">
        <v>249</v>
      </c>
      <c r="R40" s="19"/>
    </row>
    <row r="41" spans="1:18" s="172" customFormat="1" ht="15.75" customHeight="1" x14ac:dyDescent="0.35">
      <c r="A41" s="169"/>
      <c r="B41" s="553" t="s">
        <v>285</v>
      </c>
      <c r="C41" s="589" t="s">
        <v>292</v>
      </c>
      <c r="D41" s="584">
        <v>0.25</v>
      </c>
      <c r="E41" s="595" t="s">
        <v>91</v>
      </c>
      <c r="F41" s="598" t="str">
        <f>VLOOKUP(E41,J41:M42,4,FALSE)</f>
        <v>Link / document / policy</v>
      </c>
      <c r="G41" s="601"/>
      <c r="H41" s="19"/>
      <c r="I41" s="19"/>
      <c r="J41" s="202" t="s">
        <v>42</v>
      </c>
      <c r="K41" s="38">
        <v>0</v>
      </c>
      <c r="L41" s="38" t="s">
        <v>42</v>
      </c>
      <c r="M41" s="38" t="s">
        <v>43</v>
      </c>
      <c r="N41" s="216" t="s">
        <v>194</v>
      </c>
      <c r="O41" s="205"/>
      <c r="P41" s="19">
        <f>IFERROR(VLOOKUP(E41,J41:K42,2,FALSE),0)</f>
        <v>20</v>
      </c>
      <c r="Q41" s="41">
        <f>D41</f>
        <v>0.25</v>
      </c>
      <c r="R41" s="19">
        <f>Q41*P41</f>
        <v>5</v>
      </c>
    </row>
    <row r="42" spans="1:18" s="172" customFormat="1" ht="80.099999999999994" customHeight="1" thickBot="1" x14ac:dyDescent="0.4">
      <c r="A42" s="169"/>
      <c r="B42" s="554"/>
      <c r="C42" s="590"/>
      <c r="D42" s="585"/>
      <c r="E42" s="597"/>
      <c r="F42" s="600"/>
      <c r="G42" s="603"/>
      <c r="H42" s="19"/>
      <c r="I42" s="19"/>
      <c r="J42" s="206" t="s">
        <v>91</v>
      </c>
      <c r="K42" s="49">
        <v>20</v>
      </c>
      <c r="L42" s="49" t="s">
        <v>45</v>
      </c>
      <c r="M42" s="49" t="s">
        <v>293</v>
      </c>
      <c r="N42" s="217" t="s">
        <v>194</v>
      </c>
      <c r="O42" s="205"/>
      <c r="P42" s="19"/>
      <c r="Q42" s="19"/>
      <c r="R42" s="19"/>
    </row>
    <row r="43" spans="1:18" s="172" customFormat="1" ht="15.75" customHeight="1" x14ac:dyDescent="0.35">
      <c r="A43" s="169"/>
      <c r="B43" s="553" t="s">
        <v>285</v>
      </c>
      <c r="C43" s="589" t="s">
        <v>294</v>
      </c>
      <c r="D43" s="584">
        <v>0.25</v>
      </c>
      <c r="E43" s="595" t="s">
        <v>91</v>
      </c>
      <c r="F43" s="598" t="str">
        <f>VLOOKUP(E43,J43:M44,4,FALSE)</f>
        <v>Link / document / policy</v>
      </c>
      <c r="G43" s="601"/>
      <c r="H43" s="19"/>
      <c r="I43" s="19"/>
      <c r="J43" s="209" t="s">
        <v>42</v>
      </c>
      <c r="K43" s="73">
        <v>0</v>
      </c>
      <c r="L43" s="73" t="s">
        <v>42</v>
      </c>
      <c r="M43" s="73" t="s">
        <v>43</v>
      </c>
      <c r="N43" s="218" t="s">
        <v>194</v>
      </c>
      <c r="O43" s="205"/>
      <c r="P43" s="19">
        <f>IFERROR(VLOOKUP(E43,J43:K44,2,FALSE),0)</f>
        <v>20</v>
      </c>
      <c r="Q43" s="41">
        <f>D43</f>
        <v>0.25</v>
      </c>
      <c r="R43" s="19">
        <f>Q43*P43</f>
        <v>5</v>
      </c>
    </row>
    <row r="44" spans="1:18" s="172" customFormat="1" ht="81" customHeight="1" thickBot="1" x14ac:dyDescent="0.4">
      <c r="A44" s="169"/>
      <c r="B44" s="554"/>
      <c r="C44" s="590"/>
      <c r="D44" s="585"/>
      <c r="E44" s="597"/>
      <c r="F44" s="600"/>
      <c r="G44" s="603"/>
      <c r="H44" s="19"/>
      <c r="I44" s="19"/>
      <c r="J44" s="206" t="s">
        <v>91</v>
      </c>
      <c r="K44" s="49">
        <v>20</v>
      </c>
      <c r="L44" s="49" t="s">
        <v>45</v>
      </c>
      <c r="M44" s="49" t="s">
        <v>293</v>
      </c>
      <c r="N44" s="217" t="s">
        <v>194</v>
      </c>
      <c r="O44" s="205"/>
      <c r="P44" s="19"/>
      <c r="Q44" s="19"/>
      <c r="R44" s="19"/>
    </row>
    <row r="45" spans="1:18" s="172" customFormat="1" ht="15.75" customHeight="1" x14ac:dyDescent="0.35">
      <c r="A45" s="169"/>
      <c r="B45" s="553" t="s">
        <v>285</v>
      </c>
      <c r="C45" s="589" t="s">
        <v>295</v>
      </c>
      <c r="D45" s="584">
        <v>0.25</v>
      </c>
      <c r="E45" s="595" t="s">
        <v>91</v>
      </c>
      <c r="F45" s="598" t="str">
        <f>VLOOKUP(E45,J45:M46,4,FALSE)</f>
        <v>Link / document / policy</v>
      </c>
      <c r="G45" s="601"/>
      <c r="H45" s="19"/>
      <c r="I45" s="19"/>
      <c r="J45" s="209" t="s">
        <v>42</v>
      </c>
      <c r="K45" s="73">
        <v>0</v>
      </c>
      <c r="L45" s="73" t="s">
        <v>42</v>
      </c>
      <c r="M45" s="73" t="s">
        <v>43</v>
      </c>
      <c r="N45" s="218" t="s">
        <v>194</v>
      </c>
      <c r="O45" s="205"/>
      <c r="P45" s="19">
        <f>IFERROR(VLOOKUP(E45,J45:K46,2,FALSE),0)</f>
        <v>20</v>
      </c>
      <c r="Q45" s="41">
        <f>D45</f>
        <v>0.25</v>
      </c>
      <c r="R45" s="19">
        <f>Q45*P45</f>
        <v>5</v>
      </c>
    </row>
    <row r="46" spans="1:18" s="172" customFormat="1" ht="53.45" customHeight="1" thickBot="1" x14ac:dyDescent="0.4">
      <c r="A46" s="169"/>
      <c r="B46" s="554"/>
      <c r="C46" s="590"/>
      <c r="D46" s="585"/>
      <c r="E46" s="596"/>
      <c r="F46" s="599"/>
      <c r="G46" s="602"/>
      <c r="H46" s="19"/>
      <c r="I46" s="19"/>
      <c r="J46" s="206" t="s">
        <v>91</v>
      </c>
      <c r="K46" s="49">
        <v>20</v>
      </c>
      <c r="L46" s="49" t="s">
        <v>45</v>
      </c>
      <c r="M46" s="49" t="s">
        <v>293</v>
      </c>
      <c r="N46" s="217" t="s">
        <v>194</v>
      </c>
      <c r="O46" s="205"/>
      <c r="P46" s="19"/>
      <c r="Q46" s="19"/>
      <c r="R46" s="19"/>
    </row>
    <row r="47" spans="1:18" s="172" customFormat="1" ht="37.5" customHeight="1" x14ac:dyDescent="0.35">
      <c r="A47" s="169"/>
      <c r="B47" s="558" t="s">
        <v>285</v>
      </c>
      <c r="C47" s="604" t="s">
        <v>296</v>
      </c>
      <c r="D47" s="584">
        <v>0.25</v>
      </c>
      <c r="E47" s="605" t="s">
        <v>42</v>
      </c>
      <c r="F47" s="607" t="str">
        <f>VLOOKUP(E47,J47:M48,4,FALSE)</f>
        <v>N/A</v>
      </c>
      <c r="G47" s="609"/>
      <c r="H47" s="19"/>
      <c r="I47" s="19"/>
      <c r="J47" s="209" t="s">
        <v>42</v>
      </c>
      <c r="K47" s="73">
        <v>0</v>
      </c>
      <c r="L47" s="73" t="s">
        <v>42</v>
      </c>
      <c r="M47" s="73" t="s">
        <v>43</v>
      </c>
      <c r="N47" s="218" t="s">
        <v>194</v>
      </c>
      <c r="O47" s="205"/>
      <c r="P47" s="19">
        <f>IFERROR(VLOOKUP(E47,J47:K48,2,FALSE),0)</f>
        <v>0</v>
      </c>
      <c r="Q47" s="41">
        <f>D47</f>
        <v>0.25</v>
      </c>
      <c r="R47" s="19">
        <f>Q47*P47</f>
        <v>0</v>
      </c>
    </row>
    <row r="48" spans="1:18" s="172" customFormat="1" ht="37.5" customHeight="1" thickBot="1" x14ac:dyDescent="0.4">
      <c r="A48" s="169"/>
      <c r="B48" s="554"/>
      <c r="C48" s="590"/>
      <c r="D48" s="585"/>
      <c r="E48" s="606"/>
      <c r="F48" s="608"/>
      <c r="G48" s="610"/>
      <c r="H48" s="19"/>
      <c r="I48" s="19"/>
      <c r="J48" s="206" t="s">
        <v>91</v>
      </c>
      <c r="K48" s="49">
        <v>20</v>
      </c>
      <c r="L48" s="49" t="s">
        <v>45</v>
      </c>
      <c r="M48" s="49" t="s">
        <v>293</v>
      </c>
      <c r="N48" s="217" t="s">
        <v>194</v>
      </c>
      <c r="O48" s="205"/>
      <c r="P48" s="19"/>
      <c r="Q48" s="19"/>
      <c r="R48" s="19"/>
    </row>
    <row r="49" spans="1:18" s="172" customFormat="1" ht="18.75" x14ac:dyDescent="0.35">
      <c r="A49" s="169"/>
      <c r="B49" s="219"/>
      <c r="C49" s="219"/>
      <c r="D49" s="220"/>
      <c r="E49" s="221"/>
      <c r="F49" s="221"/>
      <c r="G49" s="221"/>
      <c r="H49" s="19"/>
      <c r="I49" s="19"/>
      <c r="J49" s="222"/>
      <c r="K49" s="205"/>
      <c r="L49" s="205"/>
      <c r="M49" s="205"/>
      <c r="N49" s="205"/>
      <c r="O49" s="169"/>
      <c r="P49" s="26"/>
      <c r="Q49" s="26"/>
      <c r="R49" s="19"/>
    </row>
    <row r="50" spans="1:18" s="172" customFormat="1" ht="19.5" thickBot="1" x14ac:dyDescent="0.4">
      <c r="A50" s="169"/>
      <c r="B50" s="214"/>
      <c r="C50" s="214"/>
      <c r="D50" s="214"/>
      <c r="E50" s="170"/>
      <c r="F50" s="170"/>
      <c r="G50" s="170"/>
      <c r="H50" s="19"/>
      <c r="I50" s="19"/>
      <c r="J50" s="171"/>
      <c r="K50" s="170"/>
      <c r="L50" s="170"/>
      <c r="M50" s="170"/>
      <c r="N50" s="170"/>
      <c r="O50" s="169"/>
      <c r="P50" s="26"/>
      <c r="Q50" s="28"/>
      <c r="R50" s="19"/>
    </row>
    <row r="51" spans="1:18" s="172" customFormat="1" ht="18.75" x14ac:dyDescent="0.35">
      <c r="A51" s="169"/>
      <c r="B51" s="591" t="s">
        <v>301</v>
      </c>
      <c r="C51" s="592"/>
      <c r="D51" s="593"/>
      <c r="E51" s="118" t="str">
        <f>J51</f>
        <v>Toxic Impact: Pharmaceuticals</v>
      </c>
      <c r="F51" s="19"/>
      <c r="G51" s="19"/>
      <c r="H51" s="19"/>
      <c r="I51" s="19"/>
      <c r="J51" s="586" t="s">
        <v>276</v>
      </c>
      <c r="K51" s="587"/>
      <c r="L51" s="587"/>
      <c r="M51" s="587"/>
      <c r="N51" s="588"/>
      <c r="O51" s="169"/>
      <c r="P51" s="19"/>
      <c r="Q51" s="19"/>
      <c r="R51" s="19"/>
    </row>
    <row r="52" spans="1:18" s="172" customFormat="1" ht="18.75" x14ac:dyDescent="0.35">
      <c r="A52" s="169"/>
      <c r="B52" s="617" t="s">
        <v>33</v>
      </c>
      <c r="C52" s="618"/>
      <c r="D52" s="619"/>
      <c r="E52" s="119">
        <f t="shared" ref="E52:E56" si="3">J52</f>
        <v>1</v>
      </c>
      <c r="F52" s="19"/>
      <c r="G52" s="19"/>
      <c r="H52" s="19"/>
      <c r="I52" s="19"/>
      <c r="J52" s="575">
        <v>1</v>
      </c>
      <c r="K52" s="576"/>
      <c r="L52" s="576"/>
      <c r="M52" s="576"/>
      <c r="N52" s="577"/>
      <c r="O52" s="169"/>
      <c r="P52" s="19"/>
      <c r="Q52" s="41"/>
      <c r="R52" s="19"/>
    </row>
    <row r="53" spans="1:18" s="172" customFormat="1" ht="18.75" x14ac:dyDescent="0.35">
      <c r="A53" s="169"/>
      <c r="B53" s="617" t="s">
        <v>120</v>
      </c>
      <c r="C53" s="618"/>
      <c r="D53" s="619"/>
      <c r="E53" s="119" t="str">
        <f t="shared" si="3"/>
        <v>Product</v>
      </c>
      <c r="F53" s="19"/>
      <c r="G53" s="19"/>
      <c r="H53" s="19"/>
      <c r="I53" s="19"/>
      <c r="J53" s="575" t="s">
        <v>23</v>
      </c>
      <c r="K53" s="576"/>
      <c r="L53" s="576"/>
      <c r="M53" s="576"/>
      <c r="N53" s="577"/>
      <c r="O53" s="169"/>
      <c r="P53" s="19"/>
      <c r="Q53" s="19"/>
      <c r="R53" s="19"/>
    </row>
    <row r="54" spans="1:18" s="172" customFormat="1" ht="18.75" x14ac:dyDescent="0.35">
      <c r="A54" s="169"/>
      <c r="B54" s="611" t="s">
        <v>247</v>
      </c>
      <c r="C54" s="612"/>
      <c r="D54" s="613"/>
      <c r="E54" s="135">
        <f>Q55</f>
        <v>20</v>
      </c>
      <c r="F54" s="19"/>
      <c r="G54" s="19"/>
      <c r="H54" s="19"/>
      <c r="I54" s="19"/>
      <c r="J54" s="575" t="s">
        <v>195</v>
      </c>
      <c r="K54" s="576"/>
      <c r="L54" s="576"/>
      <c r="M54" s="576"/>
      <c r="N54" s="577"/>
      <c r="O54" s="169"/>
      <c r="P54" s="19"/>
      <c r="Q54" s="19"/>
      <c r="R54" s="19"/>
    </row>
    <row r="55" spans="1:18" s="172" customFormat="1" ht="18.75" x14ac:dyDescent="0.35">
      <c r="A55" s="169"/>
      <c r="B55" s="194" t="s">
        <v>31</v>
      </c>
      <c r="C55" s="195" t="s">
        <v>194</v>
      </c>
      <c r="D55" s="196" t="s">
        <v>194</v>
      </c>
      <c r="E55" s="223">
        <f>J55</f>
        <v>20</v>
      </c>
      <c r="F55" s="19"/>
      <c r="G55" s="19"/>
      <c r="H55" s="19"/>
      <c r="I55" s="19"/>
      <c r="J55" s="578">
        <f>(K59*D58)</f>
        <v>20</v>
      </c>
      <c r="K55" s="579"/>
      <c r="L55" s="579"/>
      <c r="M55" s="579"/>
      <c r="N55" s="580"/>
      <c r="O55" s="169"/>
      <c r="P55" s="26" t="s">
        <v>247</v>
      </c>
      <c r="Q55" s="26">
        <f>SUM(R58:R59)</f>
        <v>20</v>
      </c>
      <c r="R55" s="19"/>
    </row>
    <row r="56" spans="1:18" s="172" customFormat="1" ht="19.5" thickBot="1" x14ac:dyDescent="0.4">
      <c r="A56" s="169"/>
      <c r="B56" s="614" t="s">
        <v>121</v>
      </c>
      <c r="C56" s="615"/>
      <c r="D56" s="616"/>
      <c r="E56" s="123">
        <f t="shared" si="3"/>
        <v>10</v>
      </c>
      <c r="F56" s="19"/>
      <c r="G56" s="19"/>
      <c r="H56" s="19"/>
      <c r="I56" s="19"/>
      <c r="J56" s="581">
        <f>J55/2</f>
        <v>10</v>
      </c>
      <c r="K56" s="582"/>
      <c r="L56" s="582"/>
      <c r="M56" s="582"/>
      <c r="N56" s="583"/>
      <c r="O56" s="169"/>
      <c r="P56" s="26" t="s">
        <v>248</v>
      </c>
      <c r="Q56" s="28">
        <f>Q55/J55</f>
        <v>1</v>
      </c>
      <c r="R56" s="19"/>
    </row>
    <row r="57" spans="1:18" s="172" customFormat="1" ht="75.75" thickBot="1" x14ac:dyDescent="0.4">
      <c r="A57" s="169"/>
      <c r="B57" s="224" t="s">
        <v>33</v>
      </c>
      <c r="C57" s="225" t="s">
        <v>34</v>
      </c>
      <c r="D57" s="226" t="s">
        <v>35</v>
      </c>
      <c r="E57" s="30" t="s">
        <v>254</v>
      </c>
      <c r="F57" s="31" t="s">
        <v>39</v>
      </c>
      <c r="G57" s="32" t="s">
        <v>254</v>
      </c>
      <c r="H57" s="19"/>
      <c r="I57" s="19"/>
      <c r="J57" s="227" t="s">
        <v>36</v>
      </c>
      <c r="K57" s="228" t="s">
        <v>37</v>
      </c>
      <c r="L57" s="228" t="s">
        <v>38</v>
      </c>
      <c r="M57" s="228" t="s">
        <v>39</v>
      </c>
      <c r="N57" s="229" t="s">
        <v>40</v>
      </c>
      <c r="O57" s="169"/>
      <c r="P57" s="19" t="s">
        <v>246</v>
      </c>
      <c r="Q57" s="19" t="s">
        <v>249</v>
      </c>
      <c r="R57" s="19"/>
    </row>
    <row r="58" spans="1:18" s="172" customFormat="1" ht="27.95" customHeight="1" x14ac:dyDescent="0.35">
      <c r="A58" s="169"/>
      <c r="B58" s="558" t="s">
        <v>297</v>
      </c>
      <c r="C58" s="604" t="s">
        <v>298</v>
      </c>
      <c r="D58" s="594">
        <v>1</v>
      </c>
      <c r="E58" s="595" t="s">
        <v>91</v>
      </c>
      <c r="F58" s="623" t="str">
        <f>VLOOKUP(E58,J58:M59,4,FALSE)</f>
        <v>For the data required see https://old.upphandlingsmyndigheten.se/en/sustainable-public-procurement/sustainable-procurement-criteria/nursing-and-care/medicinal-products/medicinal-products/available-environmental-information-for-medicinal-products/#avancerat</v>
      </c>
      <c r="G58" s="601"/>
      <c r="H58" s="19"/>
      <c r="I58" s="19"/>
      <c r="J58" s="202" t="s">
        <v>42</v>
      </c>
      <c r="K58" s="230">
        <v>0</v>
      </c>
      <c r="L58" s="230" t="s">
        <v>42</v>
      </c>
      <c r="M58" s="38" t="s">
        <v>43</v>
      </c>
      <c r="N58" s="216"/>
      <c r="O58" s="169"/>
      <c r="P58" s="19">
        <f>IFERROR(VLOOKUP(E58,J58:K59,2,FALSE),0)</f>
        <v>20</v>
      </c>
      <c r="Q58" s="41">
        <f>D58</f>
        <v>1</v>
      </c>
      <c r="R58" s="19">
        <f>Q58*P58</f>
        <v>20</v>
      </c>
    </row>
    <row r="59" spans="1:18" s="172" customFormat="1" ht="142.35" customHeight="1" thickBot="1" x14ac:dyDescent="0.4">
      <c r="A59" s="169"/>
      <c r="B59" s="554"/>
      <c r="C59" s="590"/>
      <c r="D59" s="585"/>
      <c r="E59" s="597"/>
      <c r="F59" s="624"/>
      <c r="G59" s="603"/>
      <c r="H59" s="19"/>
      <c r="I59" s="19"/>
      <c r="J59" s="231" t="s">
        <v>91</v>
      </c>
      <c r="K59" s="232">
        <v>20</v>
      </c>
      <c r="L59" s="232" t="s">
        <v>45</v>
      </c>
      <c r="M59" s="49" t="s">
        <v>299</v>
      </c>
      <c r="N59" s="233" t="s">
        <v>194</v>
      </c>
      <c r="O59" s="169"/>
      <c r="P59" s="19"/>
      <c r="Q59" s="19"/>
      <c r="R59" s="19"/>
    </row>
    <row r="60" spans="1:18" s="172" customFormat="1" ht="19.5" thickBot="1" x14ac:dyDescent="0.4">
      <c r="A60" s="169"/>
      <c r="B60" s="219"/>
      <c r="C60" s="219"/>
      <c r="D60" s="220"/>
      <c r="E60" s="221"/>
      <c r="F60" s="221"/>
      <c r="G60" s="221"/>
      <c r="H60" s="19"/>
      <c r="I60" s="19"/>
      <c r="J60" s="222"/>
      <c r="K60" s="205"/>
      <c r="L60" s="205"/>
      <c r="M60" s="205"/>
      <c r="N60" s="205"/>
      <c r="O60" s="169"/>
      <c r="P60" s="19"/>
      <c r="Q60" s="19"/>
      <c r="R60" s="19"/>
    </row>
    <row r="61" spans="1:18" s="172" customFormat="1" ht="18.75" x14ac:dyDescent="0.35">
      <c r="A61" s="169"/>
      <c r="B61" s="591" t="s">
        <v>301</v>
      </c>
      <c r="C61" s="592"/>
      <c r="D61" s="593"/>
      <c r="E61" s="118" t="str">
        <f>J61</f>
        <v>Toxic Impact: Pharmaceuticals</v>
      </c>
      <c r="F61" s="19"/>
      <c r="G61" s="19"/>
      <c r="H61" s="19"/>
      <c r="I61" s="19"/>
      <c r="J61" s="586" t="s">
        <v>276</v>
      </c>
      <c r="K61" s="587"/>
      <c r="L61" s="587"/>
      <c r="M61" s="587"/>
      <c r="N61" s="588"/>
      <c r="O61" s="169"/>
      <c r="P61" s="19"/>
      <c r="Q61" s="41"/>
      <c r="R61" s="19"/>
    </row>
    <row r="62" spans="1:18" s="172" customFormat="1" ht="18.75" x14ac:dyDescent="0.35">
      <c r="A62" s="169"/>
      <c r="B62" s="617" t="s">
        <v>33</v>
      </c>
      <c r="C62" s="618"/>
      <c r="D62" s="619"/>
      <c r="E62" s="119">
        <f t="shared" ref="E62:E66" si="4">J62</f>
        <v>2</v>
      </c>
      <c r="F62" s="19"/>
      <c r="G62" s="19"/>
      <c r="H62" s="19"/>
      <c r="I62" s="19"/>
      <c r="J62" s="575">
        <v>2</v>
      </c>
      <c r="K62" s="576"/>
      <c r="L62" s="576"/>
      <c r="M62" s="576"/>
      <c r="N62" s="577"/>
      <c r="O62" s="169"/>
      <c r="P62" s="19"/>
      <c r="Q62" s="19"/>
      <c r="R62" s="19"/>
    </row>
    <row r="63" spans="1:18" s="172" customFormat="1" ht="18.75" x14ac:dyDescent="0.35">
      <c r="A63" s="169"/>
      <c r="B63" s="617" t="s">
        <v>120</v>
      </c>
      <c r="C63" s="618"/>
      <c r="D63" s="619"/>
      <c r="E63" s="119" t="str">
        <f t="shared" si="4"/>
        <v>Product</v>
      </c>
      <c r="F63" s="19"/>
      <c r="G63" s="19"/>
      <c r="H63" s="19"/>
      <c r="I63" s="19"/>
      <c r="J63" s="575" t="s">
        <v>23</v>
      </c>
      <c r="K63" s="576"/>
      <c r="L63" s="576"/>
      <c r="M63" s="576"/>
      <c r="N63" s="577"/>
      <c r="O63" s="169"/>
      <c r="P63" s="19"/>
      <c r="Q63" s="19"/>
      <c r="R63" s="19"/>
    </row>
    <row r="64" spans="1:18" s="172" customFormat="1" ht="18.75" x14ac:dyDescent="0.35">
      <c r="A64" s="169"/>
      <c r="B64" s="611" t="s">
        <v>247</v>
      </c>
      <c r="C64" s="612"/>
      <c r="D64" s="613"/>
      <c r="E64" s="135">
        <f>Q65</f>
        <v>10</v>
      </c>
      <c r="F64" s="19"/>
      <c r="G64" s="19"/>
      <c r="H64" s="19"/>
      <c r="I64" s="19"/>
      <c r="J64" s="575" t="s">
        <v>195</v>
      </c>
      <c r="K64" s="576"/>
      <c r="L64" s="576"/>
      <c r="M64" s="576"/>
      <c r="N64" s="577"/>
      <c r="O64" s="169"/>
      <c r="P64" s="19"/>
      <c r="Q64" s="19"/>
      <c r="R64" s="19"/>
    </row>
    <row r="65" spans="1:18" s="172" customFormat="1" ht="18.75" x14ac:dyDescent="0.35">
      <c r="A65" s="169"/>
      <c r="B65" s="194" t="s">
        <v>31</v>
      </c>
      <c r="C65" s="195" t="s">
        <v>194</v>
      </c>
      <c r="D65" s="196" t="s">
        <v>194</v>
      </c>
      <c r="E65" s="122">
        <f t="shared" si="4"/>
        <v>10</v>
      </c>
      <c r="F65" s="19"/>
      <c r="G65" s="19"/>
      <c r="H65" s="19"/>
      <c r="I65" s="19"/>
      <c r="J65" s="578">
        <f>(K69*D68)</f>
        <v>10</v>
      </c>
      <c r="K65" s="579"/>
      <c r="L65" s="579"/>
      <c r="M65" s="579"/>
      <c r="N65" s="580"/>
      <c r="O65" s="169"/>
      <c r="P65" s="26" t="s">
        <v>247</v>
      </c>
      <c r="Q65" s="26">
        <f>SUM(R68:R70)</f>
        <v>10</v>
      </c>
      <c r="R65" s="19"/>
    </row>
    <row r="66" spans="1:18" s="172" customFormat="1" ht="19.5" thickBot="1" x14ac:dyDescent="0.4">
      <c r="A66" s="169"/>
      <c r="B66" s="614" t="s">
        <v>121</v>
      </c>
      <c r="C66" s="615"/>
      <c r="D66" s="616"/>
      <c r="E66" s="123">
        <f t="shared" si="4"/>
        <v>5</v>
      </c>
      <c r="F66" s="19"/>
      <c r="G66" s="19"/>
      <c r="H66" s="19"/>
      <c r="I66" s="19"/>
      <c r="J66" s="578">
        <f>J65/2</f>
        <v>5</v>
      </c>
      <c r="K66" s="579"/>
      <c r="L66" s="579"/>
      <c r="M66" s="579"/>
      <c r="N66" s="580"/>
      <c r="O66" s="169"/>
      <c r="P66" s="26" t="s">
        <v>248</v>
      </c>
      <c r="Q66" s="28">
        <f>Q65/J65</f>
        <v>1</v>
      </c>
      <c r="R66" s="19"/>
    </row>
    <row r="67" spans="1:18" s="235" customFormat="1" ht="75.75" thickBot="1" x14ac:dyDescent="0.4">
      <c r="A67" s="234"/>
      <c r="B67" s="224" t="s">
        <v>33</v>
      </c>
      <c r="C67" s="225" t="s">
        <v>34</v>
      </c>
      <c r="D67" s="201" t="s">
        <v>35</v>
      </c>
      <c r="E67" s="30" t="s">
        <v>254</v>
      </c>
      <c r="F67" s="31" t="s">
        <v>39</v>
      </c>
      <c r="G67" s="32" t="s">
        <v>254</v>
      </c>
      <c r="H67" s="19"/>
      <c r="I67" s="19"/>
      <c r="J67" s="227" t="s">
        <v>36</v>
      </c>
      <c r="K67" s="228" t="s">
        <v>37</v>
      </c>
      <c r="L67" s="228" t="s">
        <v>38</v>
      </c>
      <c r="M67" s="228" t="s">
        <v>39</v>
      </c>
      <c r="N67" s="229" t="s">
        <v>40</v>
      </c>
      <c r="O67" s="234"/>
      <c r="P67" s="19" t="s">
        <v>246</v>
      </c>
      <c r="Q67" s="19" t="s">
        <v>249</v>
      </c>
      <c r="R67" s="19"/>
    </row>
    <row r="68" spans="1:18" s="172" customFormat="1" ht="15.6" customHeight="1" x14ac:dyDescent="0.35">
      <c r="A68" s="169"/>
      <c r="B68" s="397" t="s">
        <v>297</v>
      </c>
      <c r="C68" s="399" t="s">
        <v>300</v>
      </c>
      <c r="D68" s="620">
        <v>1</v>
      </c>
      <c r="E68" s="595" t="s">
        <v>91</v>
      </c>
      <c r="F68" s="598" t="str">
        <f>VLOOKUP(E68,J68:M69,4,FALSE)</f>
        <v>For the data required see https://old.upphandlingsmyndigheten.se/en/sustainable-public-procurement/sustainable-procurement-criteria/nursing-and-care/medicinal-products/medicinal-products/available-environmental-information-for-medicinal-products/#avancerat</v>
      </c>
      <c r="G68" s="601"/>
      <c r="H68" s="19"/>
      <c r="I68" s="19"/>
      <c r="J68" s="202" t="s">
        <v>42</v>
      </c>
      <c r="K68" s="38">
        <v>0</v>
      </c>
      <c r="L68" s="38" t="s">
        <v>42</v>
      </c>
      <c r="M68" s="38" t="s">
        <v>42</v>
      </c>
      <c r="N68" s="216"/>
      <c r="O68" s="169"/>
      <c r="P68" s="19">
        <f>IFERROR(VLOOKUP(E68,J68:K69,2,FALSE),0)</f>
        <v>10</v>
      </c>
      <c r="Q68" s="41">
        <f>D68</f>
        <v>1</v>
      </c>
      <c r="R68" s="19">
        <f>Q68*P68</f>
        <v>10</v>
      </c>
    </row>
    <row r="69" spans="1:18" s="172" customFormat="1" ht="282.95" customHeight="1" thickBot="1" x14ac:dyDescent="0.4">
      <c r="A69" s="169"/>
      <c r="B69" s="398"/>
      <c r="C69" s="400"/>
      <c r="D69" s="622"/>
      <c r="E69" s="597"/>
      <c r="F69" s="600"/>
      <c r="G69" s="603"/>
      <c r="H69" s="19"/>
      <c r="I69" s="19"/>
      <c r="J69" s="206" t="s">
        <v>91</v>
      </c>
      <c r="K69" s="49">
        <v>10</v>
      </c>
      <c r="L69" s="49" t="s">
        <v>45</v>
      </c>
      <c r="M69" s="49" t="s">
        <v>299</v>
      </c>
      <c r="N69" s="217" t="s">
        <v>194</v>
      </c>
      <c r="O69" s="169"/>
      <c r="P69" s="19"/>
      <c r="Q69" s="19"/>
      <c r="R69" s="19"/>
    </row>
    <row r="70" spans="1:18" s="172" customFormat="1" ht="18.75" x14ac:dyDescent="0.35">
      <c r="A70" s="169"/>
      <c r="B70" s="170"/>
      <c r="C70" s="170"/>
      <c r="D70" s="170"/>
      <c r="E70" s="170"/>
      <c r="F70" s="170"/>
      <c r="G70" s="170"/>
      <c r="H70" s="19"/>
      <c r="I70" s="19"/>
      <c r="J70" s="171"/>
      <c r="K70" s="170"/>
      <c r="L70" s="170"/>
      <c r="M70" s="170"/>
      <c r="N70" s="170"/>
      <c r="O70" s="169"/>
      <c r="P70" s="19"/>
      <c r="Q70" s="19"/>
      <c r="R70" s="19"/>
    </row>
    <row r="71" spans="1:18" s="172" customFormat="1" ht="18.75" x14ac:dyDescent="0.35">
      <c r="A71" s="169"/>
      <c r="B71" s="170"/>
      <c r="C71" s="170"/>
      <c r="D71" s="170"/>
      <c r="E71" s="170"/>
      <c r="F71" s="170"/>
      <c r="G71" s="170"/>
      <c r="H71" s="19"/>
      <c r="I71" s="19"/>
      <c r="J71" s="171"/>
      <c r="K71" s="170"/>
      <c r="L71" s="170"/>
      <c r="M71" s="170"/>
      <c r="N71" s="170"/>
      <c r="O71" s="169"/>
      <c r="P71" s="19"/>
      <c r="Q71" s="41"/>
      <c r="R71" s="19"/>
    </row>
    <row r="72" spans="1:18" s="172" customFormat="1" ht="18.75" hidden="1" x14ac:dyDescent="0.35">
      <c r="A72" s="169"/>
      <c r="B72" s="170"/>
      <c r="C72" s="170"/>
      <c r="D72" s="170"/>
      <c r="E72" s="170"/>
      <c r="F72" s="170"/>
      <c r="G72" s="170"/>
      <c r="H72" s="19"/>
      <c r="I72" s="19"/>
      <c r="J72" s="171"/>
      <c r="K72" s="170"/>
      <c r="L72" s="170"/>
      <c r="M72" s="170"/>
      <c r="N72" s="170"/>
      <c r="O72" s="169"/>
      <c r="P72" s="19"/>
      <c r="Q72" s="19"/>
      <c r="R72" s="19"/>
    </row>
    <row r="73" spans="1:18" s="172" customFormat="1" ht="18.75" hidden="1" x14ac:dyDescent="0.35">
      <c r="A73" s="169"/>
      <c r="B73" s="170"/>
      <c r="C73" s="170"/>
      <c r="D73" s="170"/>
      <c r="E73" s="170"/>
      <c r="F73" s="170"/>
      <c r="G73" s="170"/>
      <c r="H73" s="19"/>
      <c r="I73" s="19"/>
      <c r="J73" s="171"/>
      <c r="K73" s="170"/>
      <c r="L73" s="170"/>
      <c r="M73" s="170"/>
      <c r="N73" s="170"/>
      <c r="O73" s="169"/>
      <c r="P73" s="19"/>
      <c r="Q73" s="19"/>
      <c r="R73" s="19"/>
    </row>
    <row r="74" spans="1:18" s="172" customFormat="1" ht="18.75" hidden="1" x14ac:dyDescent="0.35">
      <c r="A74" s="169"/>
      <c r="B74" s="170"/>
      <c r="C74" s="170"/>
      <c r="D74" s="170"/>
      <c r="E74" s="170"/>
      <c r="F74" s="170"/>
      <c r="G74" s="170"/>
      <c r="H74" s="19"/>
      <c r="I74" s="19"/>
      <c r="J74" s="171"/>
      <c r="K74" s="170"/>
      <c r="L74" s="170"/>
      <c r="M74" s="170"/>
      <c r="N74" s="170"/>
      <c r="O74" s="169"/>
      <c r="P74" s="19"/>
      <c r="Q74" s="41"/>
      <c r="R74" s="19"/>
    </row>
    <row r="75" spans="1:18" s="172" customFormat="1" ht="18.75" hidden="1" x14ac:dyDescent="0.35">
      <c r="B75" s="236"/>
      <c r="C75" s="236"/>
      <c r="D75" s="236"/>
      <c r="E75" s="236"/>
      <c r="F75" s="236"/>
      <c r="G75" s="236"/>
      <c r="H75" s="19"/>
      <c r="I75" s="19"/>
      <c r="J75" s="237"/>
      <c r="K75" s="236"/>
      <c r="L75" s="236"/>
      <c r="M75" s="236"/>
      <c r="N75" s="236"/>
      <c r="P75" s="19"/>
      <c r="Q75" s="19"/>
      <c r="R75" s="19"/>
    </row>
    <row r="76" spans="1:18" s="172" customFormat="1" ht="18.75" hidden="1" x14ac:dyDescent="0.35">
      <c r="B76" s="236"/>
      <c r="C76" s="236"/>
      <c r="D76" s="236"/>
      <c r="E76" s="236"/>
      <c r="F76" s="236"/>
      <c r="G76" s="236"/>
      <c r="H76" s="19"/>
      <c r="I76" s="19"/>
      <c r="J76" s="237"/>
      <c r="K76" s="236"/>
      <c r="L76" s="236"/>
      <c r="M76" s="236"/>
      <c r="N76" s="236"/>
      <c r="P76" s="19"/>
      <c r="Q76" s="19"/>
      <c r="R76" s="19"/>
    </row>
    <row r="77" spans="1:18" s="172" customFormat="1" ht="18.75" hidden="1" x14ac:dyDescent="0.35">
      <c r="B77" s="236"/>
      <c r="C77" s="236"/>
      <c r="D77" s="236"/>
      <c r="E77" s="236"/>
      <c r="F77" s="236"/>
      <c r="G77" s="236"/>
      <c r="H77" s="19"/>
      <c r="I77" s="19"/>
      <c r="J77" s="237"/>
      <c r="K77" s="236"/>
      <c r="L77" s="236"/>
      <c r="M77" s="236"/>
      <c r="N77" s="236"/>
      <c r="P77" s="19"/>
      <c r="Q77" s="19"/>
      <c r="R77" s="19"/>
    </row>
    <row r="78" spans="1:18" s="172" customFormat="1" ht="18.75" hidden="1" x14ac:dyDescent="0.35">
      <c r="B78" s="236"/>
      <c r="C78" s="236"/>
      <c r="D78" s="236"/>
      <c r="E78" s="236"/>
      <c r="F78" s="236"/>
      <c r="G78" s="236"/>
      <c r="H78" s="19"/>
      <c r="I78" s="19"/>
      <c r="J78" s="237"/>
      <c r="K78" s="236"/>
      <c r="L78" s="236"/>
      <c r="M78" s="236"/>
      <c r="N78" s="236"/>
      <c r="P78" s="19"/>
      <c r="Q78" s="19"/>
      <c r="R78" s="19"/>
    </row>
    <row r="79" spans="1:18" s="172" customFormat="1" ht="18.75" hidden="1" x14ac:dyDescent="0.35">
      <c r="B79" s="236"/>
      <c r="C79" s="236"/>
      <c r="D79" s="236"/>
      <c r="E79" s="236"/>
      <c r="F79" s="236"/>
      <c r="G79" s="236"/>
      <c r="H79" s="19"/>
      <c r="I79" s="19"/>
      <c r="J79" s="237"/>
      <c r="K79" s="236"/>
      <c r="L79" s="236"/>
      <c r="M79" s="236"/>
      <c r="N79" s="236"/>
      <c r="P79" s="101"/>
      <c r="Q79" s="19"/>
      <c r="R79" s="19"/>
    </row>
    <row r="80" spans="1:18" s="172" customFormat="1" ht="18.75" hidden="1" x14ac:dyDescent="0.35">
      <c r="B80" s="236"/>
      <c r="C80" s="236"/>
      <c r="D80" s="236"/>
      <c r="E80" s="236"/>
      <c r="F80" s="236"/>
      <c r="G80" s="236"/>
      <c r="H80" s="19"/>
      <c r="I80" s="19"/>
      <c r="J80" s="237"/>
      <c r="K80" s="236"/>
      <c r="L80" s="236"/>
      <c r="M80" s="236"/>
      <c r="N80" s="236"/>
      <c r="P80" s="19"/>
      <c r="Q80" s="19"/>
      <c r="R80" s="19"/>
    </row>
    <row r="81" spans="2:18" s="172" customFormat="1" ht="18.75" hidden="1" x14ac:dyDescent="0.35">
      <c r="B81" s="236"/>
      <c r="C81" s="236"/>
      <c r="D81" s="236"/>
      <c r="E81" s="236"/>
      <c r="F81" s="236"/>
      <c r="G81" s="236"/>
      <c r="H81" s="19"/>
      <c r="I81" s="19"/>
      <c r="J81" s="237"/>
      <c r="K81" s="236"/>
      <c r="L81" s="236"/>
      <c r="M81" s="236"/>
      <c r="N81" s="236"/>
      <c r="P81" s="19"/>
      <c r="Q81" s="19"/>
      <c r="R81" s="19"/>
    </row>
    <row r="82" spans="2:18" s="172" customFormat="1" ht="18.75" hidden="1" x14ac:dyDescent="0.35">
      <c r="B82" s="236"/>
      <c r="C82" s="236"/>
      <c r="D82" s="236"/>
      <c r="E82" s="236"/>
      <c r="F82" s="236"/>
      <c r="G82" s="236"/>
      <c r="H82" s="19"/>
      <c r="I82" s="19"/>
      <c r="J82" s="237"/>
      <c r="K82" s="236"/>
      <c r="L82" s="236"/>
      <c r="M82" s="236"/>
      <c r="N82" s="236"/>
      <c r="P82" s="26"/>
      <c r="Q82" s="26"/>
      <c r="R82" s="19"/>
    </row>
    <row r="83" spans="2:18" s="172" customFormat="1" ht="18.75" hidden="1" x14ac:dyDescent="0.35">
      <c r="B83" s="236"/>
      <c r="C83" s="236"/>
      <c r="D83" s="236"/>
      <c r="E83" s="236"/>
      <c r="F83" s="236"/>
      <c r="G83" s="236"/>
      <c r="H83" s="19"/>
      <c r="I83" s="19"/>
      <c r="J83" s="237"/>
      <c r="K83" s="236"/>
      <c r="L83" s="236"/>
      <c r="M83" s="236"/>
      <c r="N83" s="236"/>
      <c r="P83" s="26"/>
      <c r="Q83" s="28"/>
      <c r="R83" s="19"/>
    </row>
    <row r="84" spans="2:18" s="172" customFormat="1" ht="18.75" hidden="1" x14ac:dyDescent="0.35">
      <c r="B84" s="236"/>
      <c r="C84" s="236"/>
      <c r="D84" s="236"/>
      <c r="E84" s="236"/>
      <c r="F84" s="236"/>
      <c r="G84" s="236"/>
      <c r="H84" s="19"/>
      <c r="I84" s="19"/>
      <c r="J84" s="237"/>
      <c r="K84" s="236"/>
      <c r="L84" s="236"/>
      <c r="M84" s="236"/>
      <c r="N84" s="236"/>
      <c r="P84" s="19"/>
      <c r="Q84" s="19"/>
      <c r="R84" s="19"/>
    </row>
    <row r="85" spans="2:18" s="172" customFormat="1" ht="18.75" hidden="1" x14ac:dyDescent="0.35">
      <c r="B85" s="236"/>
      <c r="C85" s="236"/>
      <c r="D85" s="236"/>
      <c r="E85" s="236"/>
      <c r="F85" s="236"/>
      <c r="G85" s="236"/>
      <c r="H85" s="19"/>
      <c r="I85" s="19"/>
      <c r="J85" s="237"/>
      <c r="K85" s="236"/>
      <c r="L85" s="236"/>
      <c r="M85" s="236"/>
      <c r="N85" s="236"/>
      <c r="P85" s="19"/>
      <c r="Q85" s="41"/>
      <c r="R85" s="19"/>
    </row>
    <row r="86" spans="2:18" s="172" customFormat="1" ht="18.75" hidden="1" x14ac:dyDescent="0.35">
      <c r="B86" s="236"/>
      <c r="C86" s="236"/>
      <c r="D86" s="236"/>
      <c r="E86" s="236"/>
      <c r="F86" s="236"/>
      <c r="G86" s="236"/>
      <c r="H86" s="19"/>
      <c r="I86" s="19"/>
      <c r="J86" s="237"/>
      <c r="K86" s="236"/>
      <c r="L86" s="236"/>
      <c r="M86" s="236"/>
      <c r="N86" s="236"/>
      <c r="P86" s="19"/>
      <c r="Q86" s="19"/>
      <c r="R86" s="19"/>
    </row>
    <row r="87" spans="2:18" s="172" customFormat="1" ht="18.75" hidden="1" x14ac:dyDescent="0.35">
      <c r="B87" s="236"/>
      <c r="C87" s="236"/>
      <c r="D87" s="236"/>
      <c r="E87" s="236"/>
      <c r="F87" s="236"/>
      <c r="G87" s="236"/>
      <c r="H87" s="19"/>
      <c r="I87" s="19"/>
      <c r="J87" s="237"/>
      <c r="K87" s="236"/>
      <c r="L87" s="236"/>
      <c r="M87" s="236"/>
      <c r="N87" s="236"/>
      <c r="P87" s="19"/>
      <c r="Q87" s="41"/>
      <c r="R87" s="19"/>
    </row>
    <row r="88" spans="2:18" s="172" customFormat="1" ht="18.75" hidden="1" x14ac:dyDescent="0.35">
      <c r="B88" s="236"/>
      <c r="C88" s="236"/>
      <c r="D88" s="236"/>
      <c r="E88" s="236"/>
      <c r="F88" s="236"/>
      <c r="G88" s="236"/>
      <c r="H88" s="19"/>
      <c r="I88" s="19"/>
      <c r="J88" s="237"/>
      <c r="K88" s="236"/>
      <c r="L88" s="236"/>
      <c r="M88" s="236"/>
      <c r="N88" s="236"/>
      <c r="P88" s="19"/>
      <c r="Q88" s="19"/>
      <c r="R88" s="19"/>
    </row>
    <row r="89" spans="2:18" s="172" customFormat="1" ht="18.75" hidden="1" x14ac:dyDescent="0.35">
      <c r="B89" s="236"/>
      <c r="C89" s="236"/>
      <c r="D89" s="236"/>
      <c r="E89" s="236"/>
      <c r="F89" s="236"/>
      <c r="G89" s="236"/>
      <c r="H89" s="19"/>
      <c r="I89" s="19"/>
      <c r="J89" s="237"/>
      <c r="K89" s="236"/>
      <c r="L89" s="236"/>
      <c r="M89" s="236"/>
      <c r="N89" s="236"/>
      <c r="P89" s="19"/>
      <c r="Q89" s="19"/>
      <c r="R89" s="19"/>
    </row>
    <row r="90" spans="2:18" s="172" customFormat="1" ht="18.75" hidden="1" x14ac:dyDescent="0.35">
      <c r="B90" s="236"/>
      <c r="C90" s="236"/>
      <c r="D90" s="236"/>
      <c r="E90" s="236"/>
      <c r="F90" s="236"/>
      <c r="G90" s="236"/>
      <c r="H90" s="19"/>
      <c r="I90" s="19"/>
      <c r="J90" s="237"/>
      <c r="K90" s="236"/>
      <c r="L90" s="236"/>
      <c r="M90" s="236"/>
      <c r="N90" s="236"/>
      <c r="P90" s="19"/>
      <c r="Q90" s="41"/>
      <c r="R90" s="19"/>
    </row>
    <row r="91" spans="2:18" s="172" customFormat="1" ht="18.75" hidden="1" x14ac:dyDescent="0.35">
      <c r="B91" s="236"/>
      <c r="C91" s="236"/>
      <c r="D91" s="236"/>
      <c r="E91" s="236"/>
      <c r="F91" s="236"/>
      <c r="G91" s="236"/>
      <c r="H91" s="19"/>
      <c r="I91" s="19"/>
      <c r="J91" s="237"/>
      <c r="K91" s="236"/>
      <c r="L91" s="236"/>
      <c r="M91" s="236"/>
      <c r="N91" s="236"/>
      <c r="P91" s="19"/>
      <c r="Q91" s="19"/>
      <c r="R91" s="19"/>
    </row>
    <row r="92" spans="2:18" s="172" customFormat="1" ht="18.75" hidden="1" x14ac:dyDescent="0.35">
      <c r="B92" s="236"/>
      <c r="C92" s="236"/>
      <c r="D92" s="236"/>
      <c r="E92" s="236"/>
      <c r="F92" s="236"/>
      <c r="G92" s="236"/>
      <c r="H92" s="19"/>
      <c r="I92" s="19"/>
      <c r="J92" s="237"/>
      <c r="K92" s="236"/>
      <c r="L92" s="236"/>
      <c r="M92" s="236"/>
      <c r="N92" s="236"/>
      <c r="P92" s="19"/>
      <c r="Q92" s="19"/>
      <c r="R92" s="19"/>
    </row>
    <row r="93" spans="2:18" s="172" customFormat="1" ht="18.75" hidden="1" x14ac:dyDescent="0.35">
      <c r="B93" s="236"/>
      <c r="C93" s="236"/>
      <c r="D93" s="236"/>
      <c r="E93" s="236"/>
      <c r="F93" s="236"/>
      <c r="G93" s="236"/>
      <c r="H93" s="19"/>
      <c r="I93" s="19"/>
      <c r="J93" s="237"/>
      <c r="K93" s="236"/>
      <c r="L93" s="236"/>
      <c r="M93" s="236"/>
      <c r="N93" s="236"/>
      <c r="P93" s="19"/>
      <c r="Q93" s="19"/>
      <c r="R93" s="19"/>
    </row>
    <row r="94" spans="2:18" s="172" customFormat="1" ht="18.75" hidden="1" x14ac:dyDescent="0.35">
      <c r="B94" s="236"/>
      <c r="C94" s="236"/>
      <c r="D94" s="236"/>
      <c r="E94" s="236"/>
      <c r="F94" s="236"/>
      <c r="G94" s="236"/>
      <c r="H94" s="19"/>
      <c r="I94" s="19"/>
      <c r="J94" s="237"/>
      <c r="K94" s="236"/>
      <c r="L94" s="236"/>
      <c r="M94" s="236"/>
      <c r="N94" s="236"/>
      <c r="P94" s="19"/>
      <c r="Q94" s="19"/>
      <c r="R94" s="19"/>
    </row>
    <row r="95" spans="2:18" s="172" customFormat="1" ht="18.75" hidden="1" x14ac:dyDescent="0.35">
      <c r="B95" s="236"/>
      <c r="C95" s="236"/>
      <c r="D95" s="236"/>
      <c r="E95" s="236"/>
      <c r="F95" s="236"/>
      <c r="G95" s="236"/>
      <c r="H95" s="19"/>
      <c r="I95" s="19"/>
      <c r="J95" s="237"/>
      <c r="K95" s="236"/>
      <c r="L95" s="236"/>
      <c r="M95" s="236"/>
      <c r="N95" s="236"/>
      <c r="P95" s="19"/>
      <c r="Q95" s="19"/>
      <c r="R95" s="19"/>
    </row>
    <row r="96" spans="2:18" s="172" customFormat="1" ht="18.75" hidden="1" x14ac:dyDescent="0.35">
      <c r="B96" s="236"/>
      <c r="C96" s="236"/>
      <c r="D96" s="236"/>
      <c r="E96" s="236"/>
      <c r="F96" s="236"/>
      <c r="G96" s="236"/>
      <c r="H96" s="19"/>
      <c r="I96" s="19"/>
      <c r="J96" s="237"/>
      <c r="K96" s="236"/>
      <c r="L96" s="236"/>
      <c r="M96" s="236"/>
      <c r="N96" s="236"/>
      <c r="P96" s="19"/>
      <c r="Q96" s="19"/>
      <c r="R96" s="19"/>
    </row>
    <row r="97" spans="2:18" s="172" customFormat="1" ht="18.75" hidden="1" x14ac:dyDescent="0.35">
      <c r="B97" s="236"/>
      <c r="C97" s="236"/>
      <c r="D97" s="236"/>
      <c r="E97" s="236"/>
      <c r="F97" s="236"/>
      <c r="G97" s="236"/>
      <c r="H97" s="19"/>
      <c r="I97" s="19"/>
      <c r="J97" s="237"/>
      <c r="K97" s="236"/>
      <c r="L97" s="236"/>
      <c r="M97" s="236"/>
      <c r="N97" s="236"/>
      <c r="P97" s="19"/>
      <c r="Q97" s="19"/>
      <c r="R97" s="19"/>
    </row>
    <row r="98" spans="2:18" s="172" customFormat="1" ht="18.75" hidden="1" x14ac:dyDescent="0.35">
      <c r="B98" s="236"/>
      <c r="C98" s="236"/>
      <c r="D98" s="236"/>
      <c r="E98" s="236"/>
      <c r="F98" s="236"/>
      <c r="G98" s="236"/>
      <c r="H98" s="19"/>
      <c r="I98" s="19"/>
      <c r="J98" s="237"/>
      <c r="K98" s="236"/>
      <c r="L98" s="236"/>
      <c r="M98" s="236"/>
      <c r="N98" s="236"/>
      <c r="P98" s="19"/>
      <c r="Q98" s="19"/>
      <c r="R98" s="19"/>
    </row>
    <row r="99" spans="2:18" s="172" customFormat="1" ht="18.75" hidden="1" x14ac:dyDescent="0.35">
      <c r="B99" s="236"/>
      <c r="C99" s="236"/>
      <c r="D99" s="236"/>
      <c r="E99" s="236"/>
      <c r="F99" s="236"/>
      <c r="G99" s="236"/>
      <c r="H99" s="19"/>
      <c r="I99" s="19"/>
      <c r="J99" s="237"/>
      <c r="K99" s="236"/>
      <c r="L99" s="236"/>
      <c r="M99" s="236"/>
      <c r="N99" s="236"/>
      <c r="P99" s="19"/>
      <c r="Q99" s="19"/>
      <c r="R99" s="19"/>
    </row>
    <row r="100" spans="2:18" s="172" customFormat="1" ht="18.75" hidden="1" x14ac:dyDescent="0.35">
      <c r="B100" s="236"/>
      <c r="C100" s="236"/>
      <c r="D100" s="236"/>
      <c r="E100" s="236"/>
      <c r="F100" s="236"/>
      <c r="G100" s="236"/>
      <c r="H100" s="19"/>
      <c r="I100" s="19"/>
      <c r="J100" s="237"/>
      <c r="K100" s="236"/>
      <c r="L100" s="236"/>
      <c r="M100" s="236"/>
      <c r="N100" s="236"/>
      <c r="P100" s="19"/>
      <c r="Q100" s="19"/>
      <c r="R100" s="19"/>
    </row>
    <row r="101" spans="2:18" s="172" customFormat="1" ht="18.75" hidden="1" x14ac:dyDescent="0.35">
      <c r="B101" s="236"/>
      <c r="C101" s="236"/>
      <c r="D101" s="236"/>
      <c r="E101" s="236"/>
      <c r="F101" s="236"/>
      <c r="G101" s="236"/>
      <c r="H101" s="19"/>
      <c r="I101" s="19"/>
      <c r="J101" s="237"/>
      <c r="K101" s="236"/>
      <c r="L101" s="236"/>
      <c r="M101" s="236"/>
      <c r="N101" s="236"/>
      <c r="P101" s="19"/>
      <c r="Q101" s="19"/>
      <c r="R101" s="19"/>
    </row>
    <row r="102" spans="2:18" s="172" customFormat="1" ht="18.75" hidden="1" x14ac:dyDescent="0.35">
      <c r="B102" s="236"/>
      <c r="C102" s="236"/>
      <c r="D102" s="236"/>
      <c r="E102" s="236"/>
      <c r="F102" s="236"/>
      <c r="G102" s="236"/>
      <c r="H102" s="19"/>
      <c r="I102" s="19"/>
      <c r="J102" s="237"/>
      <c r="K102" s="236"/>
      <c r="L102" s="236"/>
      <c r="M102" s="236"/>
      <c r="N102" s="236"/>
      <c r="P102" s="19"/>
      <c r="Q102" s="19"/>
      <c r="R102" s="19"/>
    </row>
    <row r="103" spans="2:18" s="172" customFormat="1" ht="18.75" hidden="1" x14ac:dyDescent="0.35">
      <c r="B103" s="236"/>
      <c r="C103" s="236"/>
      <c r="D103" s="236"/>
      <c r="E103" s="236"/>
      <c r="F103" s="236"/>
      <c r="G103" s="236"/>
      <c r="H103" s="19"/>
      <c r="I103" s="19"/>
      <c r="J103" s="237"/>
      <c r="K103" s="236"/>
      <c r="L103" s="236"/>
      <c r="M103" s="236"/>
      <c r="N103" s="236"/>
      <c r="P103" s="19"/>
      <c r="Q103" s="19"/>
      <c r="R103" s="19"/>
    </row>
    <row r="104" spans="2:18" s="172" customFormat="1" ht="18.75" hidden="1" x14ac:dyDescent="0.35">
      <c r="B104" s="236"/>
      <c r="C104" s="236"/>
      <c r="D104" s="236"/>
      <c r="E104" s="236"/>
      <c r="F104" s="236"/>
      <c r="G104" s="236"/>
      <c r="H104" s="19"/>
      <c r="I104" s="19"/>
      <c r="J104" s="237"/>
      <c r="K104" s="236"/>
      <c r="L104" s="236"/>
      <c r="M104" s="236"/>
      <c r="N104" s="236"/>
      <c r="P104" s="19"/>
      <c r="Q104" s="19"/>
      <c r="R104" s="19"/>
    </row>
    <row r="105" spans="2:18" s="172" customFormat="1" ht="18.75" hidden="1" x14ac:dyDescent="0.35">
      <c r="B105" s="236"/>
      <c r="C105" s="236"/>
      <c r="D105" s="236"/>
      <c r="E105" s="236"/>
      <c r="F105" s="236"/>
      <c r="G105" s="236"/>
      <c r="H105" s="19"/>
      <c r="I105" s="19"/>
      <c r="J105" s="237"/>
      <c r="K105" s="236"/>
      <c r="L105" s="236"/>
      <c r="M105" s="236"/>
      <c r="N105" s="236"/>
      <c r="P105" s="19"/>
      <c r="Q105" s="19"/>
      <c r="R105" s="19"/>
    </row>
    <row r="106" spans="2:18" s="172" customFormat="1" ht="18.75" hidden="1" x14ac:dyDescent="0.35">
      <c r="B106" s="236"/>
      <c r="C106" s="236"/>
      <c r="D106" s="236"/>
      <c r="E106" s="236"/>
      <c r="F106" s="236"/>
      <c r="G106" s="236"/>
      <c r="H106" s="19"/>
      <c r="I106" s="19"/>
      <c r="J106" s="237"/>
      <c r="K106" s="236"/>
      <c r="L106" s="236"/>
      <c r="M106" s="236"/>
      <c r="N106" s="236"/>
      <c r="P106" s="19"/>
      <c r="Q106" s="19"/>
      <c r="R106" s="19"/>
    </row>
    <row r="107" spans="2:18" s="172" customFormat="1" ht="18.75" hidden="1" x14ac:dyDescent="0.35">
      <c r="B107" s="236"/>
      <c r="C107" s="236"/>
      <c r="D107" s="236"/>
      <c r="E107" s="236"/>
      <c r="F107" s="236"/>
      <c r="G107" s="236"/>
      <c r="H107" s="19"/>
      <c r="I107" s="19"/>
      <c r="J107" s="237"/>
      <c r="K107" s="236"/>
      <c r="L107" s="236"/>
      <c r="M107" s="236"/>
      <c r="N107" s="236"/>
      <c r="P107" s="19"/>
      <c r="Q107" s="19"/>
      <c r="R107" s="19"/>
    </row>
    <row r="108" spans="2:18" s="172" customFormat="1" ht="18.75" hidden="1" x14ac:dyDescent="0.35">
      <c r="B108" s="236"/>
      <c r="C108" s="236"/>
      <c r="D108" s="236"/>
      <c r="E108" s="236"/>
      <c r="F108" s="236"/>
      <c r="G108" s="236"/>
      <c r="H108" s="19"/>
      <c r="I108" s="19"/>
      <c r="J108" s="237"/>
      <c r="K108" s="236"/>
      <c r="L108" s="236"/>
      <c r="M108" s="236"/>
      <c r="N108" s="236"/>
      <c r="P108" s="19"/>
      <c r="Q108" s="19"/>
      <c r="R108" s="19"/>
    </row>
    <row r="109" spans="2:18" s="172" customFormat="1" ht="18.75" hidden="1" x14ac:dyDescent="0.35">
      <c r="B109" s="236"/>
      <c r="C109" s="236"/>
      <c r="D109" s="236"/>
      <c r="E109" s="236"/>
      <c r="F109" s="236"/>
      <c r="G109" s="236"/>
      <c r="H109" s="19"/>
      <c r="I109" s="19"/>
      <c r="J109" s="237"/>
      <c r="K109" s="236"/>
      <c r="L109" s="236"/>
      <c r="M109" s="236"/>
      <c r="N109" s="236"/>
      <c r="P109" s="19"/>
      <c r="Q109" s="19"/>
      <c r="R109" s="19"/>
    </row>
    <row r="110" spans="2:18" s="172" customFormat="1" ht="18.75" hidden="1" x14ac:dyDescent="0.35">
      <c r="B110" s="236"/>
      <c r="C110" s="236"/>
      <c r="D110" s="236"/>
      <c r="E110" s="236"/>
      <c r="F110" s="236"/>
      <c r="G110" s="236"/>
      <c r="H110" s="19"/>
      <c r="I110" s="19"/>
      <c r="J110" s="237"/>
      <c r="K110" s="236"/>
      <c r="L110" s="236"/>
      <c r="M110" s="236"/>
      <c r="N110" s="236"/>
      <c r="P110" s="19"/>
      <c r="Q110" s="19"/>
      <c r="R110" s="19"/>
    </row>
    <row r="111" spans="2:18" s="172" customFormat="1" ht="18.75" hidden="1" x14ac:dyDescent="0.35">
      <c r="B111" s="236"/>
      <c r="C111" s="236"/>
      <c r="D111" s="236"/>
      <c r="E111" s="236"/>
      <c r="F111" s="236"/>
      <c r="G111" s="236"/>
      <c r="H111" s="19"/>
      <c r="I111" s="19"/>
      <c r="J111" s="237"/>
      <c r="K111" s="236"/>
      <c r="L111" s="236"/>
      <c r="M111" s="236"/>
      <c r="N111" s="236"/>
      <c r="P111" s="19"/>
      <c r="Q111" s="19"/>
      <c r="R111" s="19"/>
    </row>
    <row r="112" spans="2:18" s="172" customFormat="1" ht="18.75" hidden="1" x14ac:dyDescent="0.35">
      <c r="B112" s="236"/>
      <c r="C112" s="236"/>
      <c r="D112" s="236"/>
      <c r="E112" s="236"/>
      <c r="F112" s="236"/>
      <c r="G112" s="236"/>
      <c r="H112" s="19"/>
      <c r="I112" s="19"/>
      <c r="J112" s="237"/>
      <c r="K112" s="236"/>
      <c r="L112" s="236"/>
      <c r="M112" s="236"/>
      <c r="N112" s="236"/>
      <c r="P112" s="19"/>
      <c r="Q112" s="19"/>
      <c r="R112" s="19"/>
    </row>
    <row r="113" spans="2:18" s="172" customFormat="1" ht="18.75" hidden="1" x14ac:dyDescent="0.35">
      <c r="B113" s="236"/>
      <c r="C113" s="236"/>
      <c r="D113" s="236"/>
      <c r="E113" s="236"/>
      <c r="F113" s="236"/>
      <c r="G113" s="236"/>
      <c r="H113" s="19"/>
      <c r="I113" s="19"/>
      <c r="J113" s="237"/>
      <c r="K113" s="236"/>
      <c r="L113" s="236"/>
      <c r="M113" s="236"/>
      <c r="N113" s="236"/>
      <c r="P113" s="19"/>
      <c r="Q113" s="19"/>
      <c r="R113" s="19"/>
    </row>
    <row r="114" spans="2:18" s="172" customFormat="1" ht="18.75" hidden="1" x14ac:dyDescent="0.35">
      <c r="B114" s="236"/>
      <c r="C114" s="236"/>
      <c r="D114" s="236"/>
      <c r="E114" s="236"/>
      <c r="F114" s="236"/>
      <c r="G114" s="236"/>
      <c r="H114" s="19"/>
      <c r="I114" s="19"/>
      <c r="J114" s="237"/>
      <c r="K114" s="236"/>
      <c r="L114" s="236"/>
      <c r="M114" s="236"/>
      <c r="N114" s="236"/>
      <c r="P114" s="19"/>
      <c r="Q114" s="19"/>
      <c r="R114" s="19"/>
    </row>
    <row r="115" spans="2:18" s="172" customFormat="1" ht="18.75" hidden="1" x14ac:dyDescent="0.35">
      <c r="B115" s="236"/>
      <c r="C115" s="236"/>
      <c r="D115" s="236"/>
      <c r="E115" s="236"/>
      <c r="F115" s="236"/>
      <c r="G115" s="236"/>
      <c r="H115" s="19"/>
      <c r="I115" s="19"/>
      <c r="J115" s="237"/>
      <c r="K115" s="236"/>
      <c r="L115" s="236"/>
      <c r="M115" s="236"/>
      <c r="N115" s="236"/>
      <c r="P115" s="19"/>
      <c r="Q115" s="19"/>
      <c r="R115" s="19"/>
    </row>
    <row r="116" spans="2:18" s="172" customFormat="1" ht="18.75" hidden="1" x14ac:dyDescent="0.35">
      <c r="B116" s="236"/>
      <c r="C116" s="236"/>
      <c r="D116" s="236"/>
      <c r="E116" s="236"/>
      <c r="F116" s="236"/>
      <c r="G116" s="236"/>
      <c r="H116" s="19"/>
      <c r="I116" s="19"/>
      <c r="J116" s="237"/>
      <c r="K116" s="236"/>
      <c r="L116" s="236"/>
      <c r="M116" s="236"/>
      <c r="N116" s="236"/>
      <c r="P116" s="19"/>
      <c r="Q116" s="19"/>
      <c r="R116" s="19"/>
    </row>
    <row r="117" spans="2:18" s="172" customFormat="1" ht="18.75" hidden="1" x14ac:dyDescent="0.35">
      <c r="B117" s="236"/>
      <c r="C117" s="236"/>
      <c r="D117" s="236"/>
      <c r="E117" s="236"/>
      <c r="F117" s="236"/>
      <c r="G117" s="236"/>
      <c r="H117" s="19"/>
      <c r="I117" s="19"/>
      <c r="J117" s="237"/>
      <c r="K117" s="236"/>
      <c r="L117" s="236"/>
      <c r="M117" s="236"/>
      <c r="N117" s="236"/>
      <c r="P117" s="19"/>
      <c r="Q117" s="19"/>
      <c r="R117" s="19"/>
    </row>
    <row r="118" spans="2:18" s="172" customFormat="1" ht="18.75" hidden="1" x14ac:dyDescent="0.35">
      <c r="B118" s="236"/>
      <c r="C118" s="236"/>
      <c r="D118" s="236"/>
      <c r="E118" s="236"/>
      <c r="F118" s="236"/>
      <c r="G118" s="236"/>
      <c r="H118" s="19"/>
      <c r="I118" s="19"/>
      <c r="J118" s="237"/>
      <c r="K118" s="236"/>
      <c r="L118" s="236"/>
      <c r="M118" s="236"/>
      <c r="N118" s="236"/>
      <c r="P118" s="19"/>
      <c r="Q118" s="19"/>
      <c r="R118" s="19"/>
    </row>
    <row r="119" spans="2:18" s="172" customFormat="1" ht="18.75" hidden="1" x14ac:dyDescent="0.35">
      <c r="B119" s="236"/>
      <c r="C119" s="236"/>
      <c r="D119" s="236"/>
      <c r="E119" s="236"/>
      <c r="F119" s="236"/>
      <c r="G119" s="236"/>
      <c r="H119" s="19"/>
      <c r="I119" s="19"/>
      <c r="J119" s="237"/>
      <c r="K119" s="236"/>
      <c r="L119" s="236"/>
      <c r="M119" s="236"/>
      <c r="N119" s="236"/>
      <c r="P119" s="19"/>
      <c r="Q119" s="19"/>
      <c r="R119" s="19"/>
    </row>
    <row r="120" spans="2:18" s="172" customFormat="1" ht="18.75" hidden="1" x14ac:dyDescent="0.35">
      <c r="B120" s="236"/>
      <c r="C120" s="236"/>
      <c r="D120" s="236"/>
      <c r="E120" s="236"/>
      <c r="F120" s="236"/>
      <c r="G120" s="236"/>
      <c r="H120" s="19"/>
      <c r="I120" s="19"/>
      <c r="J120" s="237"/>
      <c r="K120" s="236"/>
      <c r="L120" s="236"/>
      <c r="M120" s="236"/>
      <c r="N120" s="236"/>
      <c r="P120" s="19"/>
      <c r="Q120" s="19"/>
      <c r="R120" s="19"/>
    </row>
    <row r="121" spans="2:18" s="172" customFormat="1" ht="18.75" hidden="1" x14ac:dyDescent="0.35">
      <c r="B121" s="236"/>
      <c r="C121" s="236"/>
      <c r="D121" s="236"/>
      <c r="E121" s="236"/>
      <c r="F121" s="236"/>
      <c r="G121" s="236"/>
      <c r="H121" s="19"/>
      <c r="I121" s="19"/>
      <c r="J121" s="237"/>
      <c r="K121" s="236"/>
      <c r="L121" s="236"/>
      <c r="M121" s="236"/>
      <c r="N121" s="236"/>
      <c r="P121" s="19"/>
      <c r="Q121" s="19"/>
      <c r="R121" s="19"/>
    </row>
    <row r="122" spans="2:18" s="172" customFormat="1" ht="18.75" hidden="1" x14ac:dyDescent="0.35">
      <c r="B122" s="236"/>
      <c r="C122" s="236"/>
      <c r="D122" s="236"/>
      <c r="E122" s="236"/>
      <c r="F122" s="236"/>
      <c r="G122" s="236"/>
      <c r="H122" s="19"/>
      <c r="I122" s="19"/>
      <c r="J122" s="237"/>
      <c r="K122" s="236"/>
      <c r="L122" s="236"/>
      <c r="M122" s="236"/>
      <c r="N122" s="236"/>
      <c r="P122" s="19"/>
      <c r="Q122" s="19"/>
      <c r="R122" s="19"/>
    </row>
    <row r="123" spans="2:18" s="172" customFormat="1" ht="18.75" hidden="1" x14ac:dyDescent="0.35">
      <c r="B123" s="236"/>
      <c r="C123" s="236"/>
      <c r="D123" s="236"/>
      <c r="E123" s="236"/>
      <c r="F123" s="236"/>
      <c r="G123" s="236"/>
      <c r="H123" s="19"/>
      <c r="I123" s="19"/>
      <c r="J123" s="237"/>
      <c r="K123" s="236"/>
      <c r="L123" s="236"/>
      <c r="M123" s="236"/>
      <c r="N123" s="236"/>
      <c r="P123" s="19"/>
      <c r="Q123" s="19"/>
      <c r="R123" s="19"/>
    </row>
    <row r="124" spans="2:18" s="172" customFormat="1" ht="18.75" hidden="1" x14ac:dyDescent="0.35">
      <c r="B124" s="236"/>
      <c r="C124" s="236"/>
      <c r="D124" s="236"/>
      <c r="E124" s="236"/>
      <c r="F124" s="236"/>
      <c r="G124" s="236"/>
      <c r="H124" s="19"/>
      <c r="I124" s="19"/>
      <c r="J124" s="237"/>
      <c r="K124" s="236"/>
      <c r="L124" s="236"/>
      <c r="M124" s="236"/>
      <c r="N124" s="236"/>
      <c r="P124" s="19"/>
      <c r="Q124" s="19"/>
      <c r="R124" s="19"/>
    </row>
    <row r="125" spans="2:18" s="172" customFormat="1" ht="18.75" hidden="1" x14ac:dyDescent="0.35">
      <c r="B125" s="236"/>
      <c r="C125" s="236"/>
      <c r="D125" s="236"/>
      <c r="E125" s="236"/>
      <c r="F125" s="236"/>
      <c r="G125" s="236"/>
      <c r="H125" s="19"/>
      <c r="I125" s="19"/>
      <c r="J125" s="237"/>
      <c r="K125" s="236"/>
      <c r="L125" s="236"/>
      <c r="M125" s="236"/>
      <c r="N125" s="236"/>
      <c r="P125" s="19"/>
      <c r="Q125" s="19"/>
      <c r="R125" s="19"/>
    </row>
    <row r="126" spans="2:18" s="172" customFormat="1" ht="18.75" hidden="1" x14ac:dyDescent="0.35">
      <c r="B126" s="236"/>
      <c r="C126" s="236"/>
      <c r="D126" s="236"/>
      <c r="E126" s="236"/>
      <c r="F126" s="236"/>
      <c r="G126" s="236"/>
      <c r="H126" s="19"/>
      <c r="I126" s="19"/>
      <c r="J126" s="237"/>
      <c r="K126" s="236"/>
      <c r="L126" s="236"/>
      <c r="M126" s="236"/>
      <c r="N126" s="236"/>
      <c r="P126" s="19"/>
      <c r="Q126" s="19"/>
      <c r="R126" s="19"/>
    </row>
    <row r="127" spans="2:18" s="172" customFormat="1" ht="18.75" hidden="1" x14ac:dyDescent="0.35">
      <c r="B127" s="236"/>
      <c r="C127" s="236"/>
      <c r="D127" s="236"/>
      <c r="E127" s="236"/>
      <c r="F127" s="236"/>
      <c r="G127" s="236"/>
      <c r="H127" s="19"/>
      <c r="I127" s="19"/>
      <c r="J127" s="237"/>
      <c r="K127" s="236"/>
      <c r="L127" s="236"/>
      <c r="M127" s="236"/>
      <c r="N127" s="236"/>
      <c r="P127" s="19"/>
      <c r="Q127" s="19"/>
      <c r="R127" s="19"/>
    </row>
    <row r="128" spans="2:18" s="172" customFormat="1" ht="18.75" hidden="1" x14ac:dyDescent="0.35">
      <c r="B128" s="236"/>
      <c r="C128" s="236"/>
      <c r="D128" s="236"/>
      <c r="E128" s="236"/>
      <c r="F128" s="236"/>
      <c r="G128" s="236"/>
      <c r="H128" s="19"/>
      <c r="I128" s="19"/>
      <c r="J128" s="237"/>
      <c r="K128" s="236"/>
      <c r="L128" s="236"/>
      <c r="M128" s="236"/>
      <c r="N128" s="236"/>
      <c r="P128" s="19"/>
      <c r="Q128" s="19"/>
      <c r="R128" s="19"/>
    </row>
    <row r="129" spans="2:18" s="172" customFormat="1" ht="18.75" hidden="1" x14ac:dyDescent="0.35">
      <c r="B129" s="236"/>
      <c r="C129" s="236"/>
      <c r="D129" s="236"/>
      <c r="E129" s="236"/>
      <c r="F129" s="236"/>
      <c r="G129" s="236"/>
      <c r="H129" s="19"/>
      <c r="I129" s="19"/>
      <c r="J129" s="237"/>
      <c r="K129" s="236"/>
      <c r="L129" s="236"/>
      <c r="M129" s="236"/>
      <c r="N129" s="236"/>
      <c r="P129" s="19"/>
      <c r="Q129" s="19"/>
      <c r="R129" s="19"/>
    </row>
    <row r="130" spans="2:18" s="172" customFormat="1" ht="18.75" hidden="1" x14ac:dyDescent="0.35">
      <c r="B130" s="236"/>
      <c r="C130" s="236"/>
      <c r="D130" s="236"/>
      <c r="E130" s="236"/>
      <c r="F130" s="236"/>
      <c r="G130" s="236"/>
      <c r="H130" s="19"/>
      <c r="I130" s="19"/>
      <c r="J130" s="237"/>
      <c r="K130" s="236"/>
      <c r="L130" s="236"/>
      <c r="M130" s="236"/>
      <c r="N130" s="236"/>
      <c r="P130" s="19"/>
      <c r="Q130" s="19"/>
      <c r="R130" s="19"/>
    </row>
    <row r="131" spans="2:18" s="172" customFormat="1" ht="18.75" hidden="1" x14ac:dyDescent="0.35">
      <c r="B131" s="236"/>
      <c r="C131" s="236"/>
      <c r="D131" s="236"/>
      <c r="E131" s="236"/>
      <c r="F131" s="236"/>
      <c r="G131" s="236"/>
      <c r="H131" s="19"/>
      <c r="I131" s="19"/>
      <c r="J131" s="237"/>
      <c r="K131" s="236"/>
      <c r="L131" s="236"/>
      <c r="M131" s="236"/>
      <c r="N131" s="236"/>
      <c r="P131" s="19"/>
      <c r="Q131" s="19"/>
      <c r="R131" s="19"/>
    </row>
    <row r="132" spans="2:18" s="172" customFormat="1" ht="18.75" hidden="1" x14ac:dyDescent="0.35">
      <c r="B132" s="236"/>
      <c r="C132" s="236"/>
      <c r="D132" s="236"/>
      <c r="E132" s="236"/>
      <c r="F132" s="236"/>
      <c r="G132" s="236"/>
      <c r="H132" s="19"/>
      <c r="I132" s="19"/>
      <c r="J132" s="237"/>
      <c r="K132" s="236"/>
      <c r="L132" s="236"/>
      <c r="M132" s="236"/>
      <c r="N132" s="236"/>
      <c r="P132" s="19"/>
      <c r="Q132" s="19"/>
      <c r="R132" s="19"/>
    </row>
    <row r="133" spans="2:18" s="172" customFormat="1" ht="18.75" hidden="1" x14ac:dyDescent="0.35">
      <c r="B133" s="236"/>
      <c r="C133" s="236"/>
      <c r="D133" s="236"/>
      <c r="E133" s="236"/>
      <c r="F133" s="236"/>
      <c r="G133" s="236"/>
      <c r="H133" s="19"/>
      <c r="I133" s="19"/>
      <c r="J133" s="237"/>
      <c r="K133" s="236"/>
      <c r="L133" s="236"/>
      <c r="M133" s="236"/>
      <c r="N133" s="236"/>
      <c r="P133" s="19"/>
      <c r="Q133" s="19"/>
      <c r="R133" s="19"/>
    </row>
    <row r="134" spans="2:18" s="172" customFormat="1" ht="18.75" hidden="1" x14ac:dyDescent="0.35">
      <c r="B134" s="236"/>
      <c r="C134" s="236"/>
      <c r="D134" s="236"/>
      <c r="E134" s="236"/>
      <c r="F134" s="236"/>
      <c r="G134" s="236"/>
      <c r="H134" s="19"/>
      <c r="I134" s="19"/>
      <c r="J134" s="237"/>
      <c r="K134" s="236"/>
      <c r="L134" s="236"/>
      <c r="M134" s="236"/>
      <c r="N134" s="236"/>
      <c r="P134" s="19"/>
      <c r="Q134" s="19"/>
      <c r="R134" s="19"/>
    </row>
    <row r="135" spans="2:18" s="172" customFormat="1" ht="18.75" hidden="1" x14ac:dyDescent="0.35">
      <c r="B135" s="236"/>
      <c r="C135" s="236"/>
      <c r="D135" s="236"/>
      <c r="E135" s="236"/>
      <c r="F135" s="236"/>
      <c r="G135" s="236"/>
      <c r="H135" s="19"/>
      <c r="I135" s="19"/>
      <c r="J135" s="237"/>
      <c r="K135" s="236"/>
      <c r="L135" s="236"/>
      <c r="M135" s="236"/>
      <c r="N135" s="236"/>
      <c r="P135" s="19"/>
      <c r="Q135" s="19"/>
      <c r="R135" s="19"/>
    </row>
    <row r="136" spans="2:18" s="172" customFormat="1" ht="18.75" hidden="1" x14ac:dyDescent="0.35">
      <c r="B136" s="236"/>
      <c r="C136" s="236"/>
      <c r="D136" s="236"/>
      <c r="E136" s="236"/>
      <c r="F136" s="236"/>
      <c r="G136" s="236"/>
      <c r="H136" s="19"/>
      <c r="I136" s="19"/>
      <c r="J136" s="237"/>
      <c r="K136" s="236"/>
      <c r="L136" s="236"/>
      <c r="M136" s="236"/>
      <c r="N136" s="236"/>
      <c r="P136" s="19"/>
      <c r="Q136" s="19"/>
      <c r="R136" s="19"/>
    </row>
    <row r="137" spans="2:18" s="172" customFormat="1" ht="18.75" hidden="1" x14ac:dyDescent="0.35">
      <c r="B137" s="236"/>
      <c r="C137" s="236"/>
      <c r="D137" s="236"/>
      <c r="E137" s="236"/>
      <c r="F137" s="236"/>
      <c r="G137" s="236"/>
      <c r="H137" s="19"/>
      <c r="I137" s="19"/>
      <c r="J137" s="237"/>
      <c r="K137" s="236"/>
      <c r="L137" s="236"/>
      <c r="M137" s="236"/>
      <c r="N137" s="236"/>
      <c r="P137" s="19"/>
      <c r="Q137" s="19"/>
      <c r="R137" s="19"/>
    </row>
    <row r="138" spans="2:18" s="172" customFormat="1" ht="18.75" hidden="1" x14ac:dyDescent="0.35">
      <c r="B138" s="236"/>
      <c r="C138" s="236"/>
      <c r="D138" s="236"/>
      <c r="E138" s="236"/>
      <c r="F138" s="236"/>
      <c r="G138" s="236"/>
      <c r="H138" s="19"/>
      <c r="I138" s="19"/>
      <c r="J138" s="237"/>
      <c r="K138" s="236"/>
      <c r="L138" s="236"/>
      <c r="M138" s="236"/>
      <c r="N138" s="236"/>
      <c r="P138" s="19"/>
      <c r="Q138" s="19"/>
      <c r="R138" s="19"/>
    </row>
    <row r="139" spans="2:18" s="172" customFormat="1" ht="18.75" hidden="1" x14ac:dyDescent="0.35">
      <c r="B139" s="236"/>
      <c r="C139" s="236"/>
      <c r="D139" s="236"/>
      <c r="E139" s="236"/>
      <c r="F139" s="236"/>
      <c r="G139" s="236"/>
      <c r="H139" s="19"/>
      <c r="I139" s="19"/>
      <c r="J139" s="237"/>
      <c r="K139" s="236"/>
      <c r="L139" s="236"/>
      <c r="M139" s="236"/>
      <c r="N139" s="236"/>
      <c r="P139" s="19"/>
      <c r="Q139" s="19"/>
      <c r="R139" s="19"/>
    </row>
    <row r="140" spans="2:18" s="172" customFormat="1" ht="18.75" hidden="1" x14ac:dyDescent="0.35">
      <c r="B140" s="236"/>
      <c r="C140" s="236"/>
      <c r="D140" s="236"/>
      <c r="E140" s="236"/>
      <c r="F140" s="236"/>
      <c r="G140" s="236"/>
      <c r="H140" s="19"/>
      <c r="I140" s="19"/>
      <c r="J140" s="237"/>
      <c r="K140" s="236"/>
      <c r="L140" s="236"/>
      <c r="M140" s="236"/>
      <c r="N140" s="236"/>
      <c r="P140" s="19"/>
      <c r="Q140" s="19"/>
      <c r="R140" s="19"/>
    </row>
    <row r="141" spans="2:18" s="172" customFormat="1" ht="18.75" hidden="1" x14ac:dyDescent="0.35">
      <c r="B141" s="236"/>
      <c r="C141" s="236"/>
      <c r="D141" s="236"/>
      <c r="E141" s="236"/>
      <c r="F141" s="236"/>
      <c r="G141" s="236"/>
      <c r="H141" s="19"/>
      <c r="I141" s="19"/>
      <c r="J141" s="237"/>
      <c r="K141" s="236"/>
      <c r="L141" s="236"/>
      <c r="M141" s="236"/>
      <c r="N141" s="236"/>
      <c r="P141" s="19"/>
      <c r="Q141" s="19"/>
      <c r="R141" s="19"/>
    </row>
    <row r="142" spans="2:18" s="172" customFormat="1" ht="18.75" hidden="1" x14ac:dyDescent="0.35">
      <c r="B142" s="236"/>
      <c r="C142" s="236"/>
      <c r="D142" s="236"/>
      <c r="E142" s="236"/>
      <c r="F142" s="236"/>
      <c r="G142" s="236"/>
      <c r="H142" s="19"/>
      <c r="I142" s="19"/>
      <c r="J142" s="237"/>
      <c r="K142" s="236"/>
      <c r="L142" s="236"/>
      <c r="M142" s="236"/>
      <c r="N142" s="236"/>
      <c r="P142" s="19"/>
      <c r="Q142" s="19"/>
      <c r="R142" s="19"/>
    </row>
    <row r="143" spans="2:18" s="172" customFormat="1" ht="18.75" hidden="1" x14ac:dyDescent="0.35">
      <c r="B143" s="236"/>
      <c r="C143" s="236"/>
      <c r="D143" s="236"/>
      <c r="E143" s="236"/>
      <c r="F143" s="236"/>
      <c r="G143" s="236"/>
      <c r="H143" s="19"/>
      <c r="I143" s="19"/>
      <c r="J143" s="237"/>
      <c r="K143" s="236"/>
      <c r="L143" s="236"/>
      <c r="M143" s="236"/>
      <c r="N143" s="236"/>
      <c r="P143" s="19"/>
      <c r="Q143" s="19"/>
      <c r="R143" s="19"/>
    </row>
    <row r="144" spans="2:18" s="172" customFormat="1" ht="18.75" hidden="1" x14ac:dyDescent="0.35">
      <c r="B144" s="236"/>
      <c r="C144" s="236"/>
      <c r="D144" s="236"/>
      <c r="E144" s="236"/>
      <c r="F144" s="236"/>
      <c r="G144" s="236"/>
      <c r="H144" s="19"/>
      <c r="I144" s="19"/>
      <c r="J144" s="237"/>
      <c r="K144" s="236"/>
      <c r="L144" s="236"/>
      <c r="M144" s="236"/>
      <c r="N144" s="236"/>
      <c r="P144" s="19"/>
      <c r="Q144" s="19"/>
      <c r="R144" s="19"/>
    </row>
    <row r="145" spans="2:18" s="172" customFormat="1" ht="18.75" hidden="1" x14ac:dyDescent="0.35">
      <c r="B145" s="236"/>
      <c r="C145" s="236"/>
      <c r="D145" s="236"/>
      <c r="E145" s="236"/>
      <c r="F145" s="236"/>
      <c r="G145" s="236"/>
      <c r="H145" s="19"/>
      <c r="I145" s="19"/>
      <c r="J145" s="237"/>
      <c r="K145" s="236"/>
      <c r="L145" s="236"/>
      <c r="M145" s="236"/>
      <c r="N145" s="236"/>
      <c r="P145" s="19"/>
      <c r="Q145" s="19"/>
      <c r="R145" s="19"/>
    </row>
    <row r="146" spans="2:18" s="172" customFormat="1" ht="18.75" hidden="1" x14ac:dyDescent="0.35">
      <c r="B146" s="236"/>
      <c r="C146" s="236"/>
      <c r="D146" s="236"/>
      <c r="E146" s="236"/>
      <c r="F146" s="236"/>
      <c r="G146" s="236"/>
      <c r="H146" s="19"/>
      <c r="I146" s="19"/>
      <c r="J146" s="237"/>
      <c r="K146" s="236"/>
      <c r="L146" s="236"/>
      <c r="M146" s="236"/>
      <c r="N146" s="236"/>
      <c r="P146" s="19"/>
      <c r="Q146" s="19"/>
      <c r="R146" s="19"/>
    </row>
    <row r="147" spans="2:18" s="172" customFormat="1" ht="18.75" hidden="1" x14ac:dyDescent="0.35">
      <c r="B147" s="236"/>
      <c r="C147" s="236"/>
      <c r="D147" s="236"/>
      <c r="E147" s="236"/>
      <c r="F147" s="236"/>
      <c r="G147" s="236"/>
      <c r="H147" s="19"/>
      <c r="I147" s="19"/>
      <c r="J147" s="237"/>
      <c r="K147" s="236"/>
      <c r="L147" s="236"/>
      <c r="M147" s="236"/>
      <c r="N147" s="236"/>
      <c r="P147" s="19"/>
      <c r="Q147" s="19"/>
      <c r="R147" s="19"/>
    </row>
    <row r="148" spans="2:18" s="172" customFormat="1" ht="18.75" hidden="1" x14ac:dyDescent="0.35">
      <c r="B148" s="236"/>
      <c r="C148" s="236"/>
      <c r="D148" s="236"/>
      <c r="E148" s="236"/>
      <c r="F148" s="236"/>
      <c r="G148" s="236"/>
      <c r="H148" s="19"/>
      <c r="I148" s="19"/>
      <c r="J148" s="237"/>
      <c r="K148" s="236"/>
      <c r="L148" s="236"/>
      <c r="M148" s="236"/>
      <c r="N148" s="236"/>
      <c r="P148" s="19"/>
      <c r="Q148" s="19"/>
      <c r="R148" s="19"/>
    </row>
    <row r="149" spans="2:18" s="172" customFormat="1" ht="18.75" hidden="1" x14ac:dyDescent="0.35">
      <c r="B149" s="236"/>
      <c r="C149" s="236"/>
      <c r="D149" s="236"/>
      <c r="E149" s="236"/>
      <c r="F149" s="236"/>
      <c r="G149" s="236"/>
      <c r="H149" s="19"/>
      <c r="I149" s="19"/>
      <c r="J149" s="237"/>
      <c r="K149" s="236"/>
      <c r="L149" s="236"/>
      <c r="M149" s="236"/>
      <c r="N149" s="236"/>
      <c r="P149" s="19"/>
      <c r="Q149" s="19"/>
      <c r="R149" s="19"/>
    </row>
    <row r="150" spans="2:18" s="172" customFormat="1" ht="18.75" hidden="1" x14ac:dyDescent="0.35">
      <c r="B150" s="236"/>
      <c r="C150" s="236"/>
      <c r="D150" s="236"/>
      <c r="E150" s="236"/>
      <c r="F150" s="236"/>
      <c r="G150" s="236"/>
      <c r="H150" s="19"/>
      <c r="I150" s="19"/>
      <c r="J150" s="237"/>
      <c r="K150" s="236"/>
      <c r="L150" s="236"/>
      <c r="M150" s="236"/>
      <c r="N150" s="236"/>
      <c r="P150" s="19"/>
      <c r="Q150" s="19"/>
      <c r="R150" s="19"/>
    </row>
    <row r="151" spans="2:18" s="172" customFormat="1" ht="18.75" hidden="1" x14ac:dyDescent="0.35">
      <c r="B151" s="236"/>
      <c r="C151" s="236"/>
      <c r="D151" s="236"/>
      <c r="E151" s="236"/>
      <c r="F151" s="236"/>
      <c r="G151" s="236"/>
      <c r="H151" s="19"/>
      <c r="I151" s="19"/>
      <c r="J151" s="237"/>
      <c r="K151" s="236"/>
      <c r="L151" s="236"/>
      <c r="M151" s="236"/>
      <c r="N151" s="236"/>
      <c r="P151" s="19"/>
      <c r="Q151" s="19"/>
      <c r="R151" s="19"/>
    </row>
    <row r="152" spans="2:18" s="172" customFormat="1" ht="18.75" hidden="1" x14ac:dyDescent="0.35">
      <c r="B152" s="236"/>
      <c r="C152" s="236"/>
      <c r="D152" s="236"/>
      <c r="E152" s="236"/>
      <c r="F152" s="236"/>
      <c r="G152" s="236"/>
      <c r="H152" s="19"/>
      <c r="I152" s="19"/>
      <c r="J152" s="237"/>
      <c r="K152" s="236"/>
      <c r="L152" s="236"/>
      <c r="M152" s="236"/>
      <c r="N152" s="236"/>
      <c r="P152" s="19"/>
      <c r="Q152" s="19"/>
      <c r="R152" s="19"/>
    </row>
    <row r="153" spans="2:18" s="172" customFormat="1" ht="18.75" hidden="1" x14ac:dyDescent="0.35">
      <c r="B153" s="236"/>
      <c r="C153" s="236"/>
      <c r="D153" s="236"/>
      <c r="E153" s="236"/>
      <c r="F153" s="236"/>
      <c r="G153" s="236"/>
      <c r="H153" s="19"/>
      <c r="I153" s="19"/>
      <c r="J153" s="237"/>
      <c r="K153" s="236"/>
      <c r="L153" s="236"/>
      <c r="M153" s="236"/>
      <c r="N153" s="236"/>
      <c r="P153" s="19"/>
      <c r="Q153" s="19"/>
      <c r="R153" s="19"/>
    </row>
    <row r="154" spans="2:18" s="172" customFormat="1" ht="18.75" hidden="1" x14ac:dyDescent="0.35">
      <c r="B154" s="236"/>
      <c r="C154" s="236"/>
      <c r="D154" s="236"/>
      <c r="E154" s="236"/>
      <c r="F154" s="236"/>
      <c r="G154" s="236"/>
      <c r="H154" s="19"/>
      <c r="I154" s="19"/>
      <c r="J154" s="237"/>
      <c r="K154" s="236"/>
      <c r="L154" s="236"/>
      <c r="M154" s="236"/>
      <c r="N154" s="236"/>
      <c r="P154" s="19"/>
      <c r="Q154" s="19"/>
      <c r="R154" s="19"/>
    </row>
    <row r="155" spans="2:18" s="172" customFormat="1" ht="18.75" hidden="1" x14ac:dyDescent="0.35">
      <c r="B155" s="236"/>
      <c r="C155" s="236"/>
      <c r="D155" s="236"/>
      <c r="E155" s="236"/>
      <c r="F155" s="236"/>
      <c r="G155" s="236"/>
      <c r="H155" s="19"/>
      <c r="I155" s="19"/>
      <c r="J155" s="237"/>
      <c r="K155" s="236"/>
      <c r="L155" s="236"/>
      <c r="M155" s="236"/>
      <c r="N155" s="236"/>
      <c r="P155" s="19"/>
      <c r="Q155" s="19"/>
      <c r="R155" s="19"/>
    </row>
    <row r="156" spans="2:18" s="172" customFormat="1" ht="18.75" hidden="1" x14ac:dyDescent="0.35">
      <c r="B156" s="236"/>
      <c r="C156" s="236"/>
      <c r="D156" s="236"/>
      <c r="E156" s="236"/>
      <c r="F156" s="236"/>
      <c r="G156" s="236"/>
      <c r="H156" s="19"/>
      <c r="I156" s="19"/>
      <c r="J156" s="237"/>
      <c r="K156" s="236"/>
      <c r="L156" s="236"/>
      <c r="M156" s="236"/>
      <c r="N156" s="236"/>
      <c r="P156" s="19"/>
      <c r="Q156" s="19"/>
      <c r="R156" s="19"/>
    </row>
    <row r="157" spans="2:18" s="172" customFormat="1" ht="18.75" hidden="1" x14ac:dyDescent="0.35">
      <c r="B157" s="236"/>
      <c r="C157" s="236"/>
      <c r="D157" s="236"/>
      <c r="E157" s="236"/>
      <c r="F157" s="236"/>
      <c r="G157" s="236"/>
      <c r="H157" s="19"/>
      <c r="I157" s="19"/>
      <c r="J157" s="237"/>
      <c r="K157" s="236"/>
      <c r="L157" s="236"/>
      <c r="M157" s="236"/>
      <c r="N157" s="236"/>
      <c r="P157" s="19"/>
      <c r="Q157" s="19"/>
      <c r="R157" s="19"/>
    </row>
    <row r="158" spans="2:18" s="172" customFormat="1" ht="18.75" hidden="1" x14ac:dyDescent="0.35">
      <c r="B158" s="236"/>
      <c r="C158" s="236"/>
      <c r="D158" s="236"/>
      <c r="E158" s="236"/>
      <c r="F158" s="236"/>
      <c r="G158" s="236"/>
      <c r="H158" s="19"/>
      <c r="I158" s="19"/>
      <c r="J158" s="237"/>
      <c r="K158" s="236"/>
      <c r="L158" s="236"/>
      <c r="M158" s="236"/>
      <c r="N158" s="236"/>
      <c r="P158" s="19"/>
      <c r="Q158" s="19"/>
      <c r="R158" s="19"/>
    </row>
    <row r="159" spans="2:18" s="172" customFormat="1" ht="18.75" hidden="1" x14ac:dyDescent="0.35">
      <c r="B159" s="236"/>
      <c r="C159" s="236"/>
      <c r="D159" s="236"/>
      <c r="E159" s="236"/>
      <c r="F159" s="236"/>
      <c r="G159" s="236"/>
      <c r="H159" s="19"/>
      <c r="I159" s="19"/>
      <c r="J159" s="237"/>
      <c r="K159" s="236"/>
      <c r="L159" s="236"/>
      <c r="M159" s="236"/>
      <c r="N159" s="236"/>
      <c r="P159" s="19"/>
      <c r="Q159" s="19"/>
      <c r="R159" s="19"/>
    </row>
    <row r="160" spans="2:18" s="172" customFormat="1" ht="18.75" hidden="1" x14ac:dyDescent="0.35">
      <c r="B160" s="236"/>
      <c r="C160" s="236"/>
      <c r="D160" s="236"/>
      <c r="E160" s="236"/>
      <c r="F160" s="236"/>
      <c r="G160" s="236"/>
      <c r="H160" s="19"/>
      <c r="I160" s="19"/>
      <c r="J160" s="237"/>
      <c r="K160" s="236"/>
      <c r="L160" s="236"/>
      <c r="M160" s="236"/>
      <c r="N160" s="236"/>
      <c r="P160" s="19"/>
      <c r="Q160" s="19"/>
      <c r="R160" s="19"/>
    </row>
    <row r="161" spans="2:18" s="172" customFormat="1" ht="18.75" hidden="1" x14ac:dyDescent="0.35">
      <c r="B161" s="236"/>
      <c r="C161" s="236"/>
      <c r="D161" s="236"/>
      <c r="E161" s="236"/>
      <c r="F161" s="236"/>
      <c r="G161" s="236"/>
      <c r="H161" s="19"/>
      <c r="I161" s="19"/>
      <c r="J161" s="237"/>
      <c r="K161" s="236"/>
      <c r="L161" s="236"/>
      <c r="M161" s="236"/>
      <c r="N161" s="236"/>
      <c r="P161" s="19"/>
      <c r="Q161" s="19"/>
      <c r="R161" s="19"/>
    </row>
    <row r="162" spans="2:18" s="172" customFormat="1" ht="18.75" hidden="1" x14ac:dyDescent="0.35">
      <c r="B162" s="236"/>
      <c r="C162" s="236"/>
      <c r="D162" s="236"/>
      <c r="E162" s="236"/>
      <c r="F162" s="236"/>
      <c r="G162" s="236"/>
      <c r="H162" s="19"/>
      <c r="I162" s="19"/>
      <c r="J162" s="237"/>
      <c r="K162" s="236"/>
      <c r="L162" s="236"/>
      <c r="M162" s="236"/>
      <c r="N162" s="236"/>
      <c r="P162" s="19"/>
      <c r="Q162" s="19"/>
      <c r="R162" s="19"/>
    </row>
    <row r="163" spans="2:18" s="172" customFormat="1" ht="18.75" hidden="1" x14ac:dyDescent="0.35">
      <c r="B163" s="236"/>
      <c r="C163" s="236"/>
      <c r="D163" s="236"/>
      <c r="E163" s="236"/>
      <c r="F163" s="236"/>
      <c r="G163" s="236"/>
      <c r="H163" s="19"/>
      <c r="I163" s="19"/>
      <c r="J163" s="237"/>
      <c r="K163" s="236"/>
      <c r="L163" s="236"/>
      <c r="M163" s="236"/>
      <c r="N163" s="236"/>
      <c r="P163" s="19"/>
      <c r="Q163" s="19"/>
      <c r="R163" s="19"/>
    </row>
    <row r="164" spans="2:18" s="172" customFormat="1" ht="18.75" hidden="1" x14ac:dyDescent="0.35">
      <c r="B164" s="236"/>
      <c r="C164" s="236"/>
      <c r="D164" s="236"/>
      <c r="E164" s="236"/>
      <c r="F164" s="236"/>
      <c r="G164" s="236"/>
      <c r="H164" s="19"/>
      <c r="I164" s="19"/>
      <c r="J164" s="237"/>
      <c r="K164" s="236"/>
      <c r="L164" s="236"/>
      <c r="M164" s="236"/>
      <c r="N164" s="236"/>
      <c r="P164" s="19"/>
      <c r="Q164" s="19"/>
      <c r="R164" s="19"/>
    </row>
    <row r="165" spans="2:18" s="172" customFormat="1" ht="18.75" hidden="1" x14ac:dyDescent="0.35">
      <c r="B165" s="236"/>
      <c r="C165" s="236"/>
      <c r="D165" s="236"/>
      <c r="E165" s="236"/>
      <c r="F165" s="236"/>
      <c r="G165" s="236"/>
      <c r="H165" s="19"/>
      <c r="I165" s="19"/>
      <c r="J165" s="237"/>
      <c r="K165" s="236"/>
      <c r="L165" s="236"/>
      <c r="M165" s="236"/>
      <c r="N165" s="236"/>
      <c r="P165" s="19"/>
      <c r="Q165" s="19"/>
      <c r="R165" s="19"/>
    </row>
    <row r="166" spans="2:18" s="172" customFormat="1" ht="18.75" hidden="1" x14ac:dyDescent="0.35">
      <c r="B166" s="236"/>
      <c r="C166" s="236"/>
      <c r="D166" s="236"/>
      <c r="E166" s="236"/>
      <c r="F166" s="236"/>
      <c r="G166" s="236"/>
      <c r="H166" s="19"/>
      <c r="I166" s="19"/>
      <c r="J166" s="237"/>
      <c r="K166" s="236"/>
      <c r="L166" s="236"/>
      <c r="M166" s="236"/>
      <c r="N166" s="236"/>
      <c r="P166" s="19"/>
      <c r="Q166" s="19"/>
      <c r="R166" s="19"/>
    </row>
    <row r="167" spans="2:18" s="172" customFormat="1" ht="18.75" hidden="1" x14ac:dyDescent="0.35">
      <c r="B167" s="236"/>
      <c r="C167" s="236"/>
      <c r="D167" s="236"/>
      <c r="E167" s="236"/>
      <c r="F167" s="236"/>
      <c r="G167" s="236"/>
      <c r="H167" s="19"/>
      <c r="I167" s="19"/>
      <c r="J167" s="237"/>
      <c r="K167" s="236"/>
      <c r="L167" s="236"/>
      <c r="M167" s="236"/>
      <c r="N167" s="236"/>
      <c r="P167" s="19"/>
      <c r="Q167" s="19"/>
      <c r="R167" s="19"/>
    </row>
    <row r="168" spans="2:18" s="172" customFormat="1" ht="18.75" hidden="1" x14ac:dyDescent="0.35">
      <c r="B168" s="236"/>
      <c r="C168" s="236"/>
      <c r="D168" s="236"/>
      <c r="E168" s="236"/>
      <c r="F168" s="236"/>
      <c r="G168" s="236"/>
      <c r="H168" s="19"/>
      <c r="I168" s="19"/>
      <c r="J168" s="237"/>
      <c r="K168" s="236"/>
      <c r="L168" s="236"/>
      <c r="M168" s="236"/>
      <c r="N168" s="236"/>
      <c r="P168" s="19"/>
      <c r="Q168" s="19"/>
      <c r="R168" s="19"/>
    </row>
    <row r="169" spans="2:18" s="172" customFormat="1" ht="18.75" hidden="1" x14ac:dyDescent="0.35">
      <c r="B169" s="236"/>
      <c r="C169" s="236"/>
      <c r="D169" s="236"/>
      <c r="E169" s="236"/>
      <c r="F169" s="236"/>
      <c r="G169" s="236"/>
      <c r="H169" s="19"/>
      <c r="I169" s="19"/>
      <c r="J169" s="237"/>
      <c r="K169" s="236"/>
      <c r="L169" s="236"/>
      <c r="M169" s="236"/>
      <c r="N169" s="236"/>
      <c r="P169" s="19"/>
      <c r="Q169" s="19"/>
      <c r="R169" s="19"/>
    </row>
    <row r="170" spans="2:18" s="172" customFormat="1" ht="18.75" hidden="1" x14ac:dyDescent="0.35">
      <c r="B170" s="236"/>
      <c r="C170" s="236"/>
      <c r="D170" s="236"/>
      <c r="E170" s="236"/>
      <c r="F170" s="236"/>
      <c r="G170" s="236"/>
      <c r="H170" s="19"/>
      <c r="I170" s="19"/>
      <c r="J170" s="237"/>
      <c r="K170" s="236"/>
      <c r="L170" s="236"/>
      <c r="M170" s="236"/>
      <c r="N170" s="236"/>
      <c r="P170" s="19"/>
      <c r="Q170" s="19"/>
      <c r="R170" s="19"/>
    </row>
    <row r="171" spans="2:18" s="172" customFormat="1" ht="18.75" hidden="1" x14ac:dyDescent="0.35">
      <c r="B171" s="236"/>
      <c r="C171" s="236"/>
      <c r="D171" s="236"/>
      <c r="E171" s="236"/>
      <c r="F171" s="236"/>
      <c r="G171" s="236"/>
      <c r="H171" s="19"/>
      <c r="I171" s="19"/>
      <c r="J171" s="237"/>
      <c r="K171" s="236"/>
      <c r="L171" s="236"/>
      <c r="M171" s="236"/>
      <c r="N171" s="236"/>
      <c r="P171" s="19"/>
      <c r="Q171" s="19"/>
      <c r="R171" s="19"/>
    </row>
    <row r="172" spans="2:18" s="172" customFormat="1" ht="18.75" hidden="1" x14ac:dyDescent="0.35">
      <c r="B172" s="236"/>
      <c r="C172" s="236"/>
      <c r="D172" s="236"/>
      <c r="E172" s="236"/>
      <c r="F172" s="236"/>
      <c r="G172" s="236"/>
      <c r="H172" s="19"/>
      <c r="I172" s="19"/>
      <c r="J172" s="237"/>
      <c r="K172" s="236"/>
      <c r="L172" s="236"/>
      <c r="M172" s="236"/>
      <c r="N172" s="236"/>
      <c r="P172" s="19"/>
      <c r="Q172" s="19"/>
      <c r="R172" s="19"/>
    </row>
    <row r="173" spans="2:18" s="172" customFormat="1" ht="18.75" hidden="1" x14ac:dyDescent="0.35">
      <c r="B173" s="236"/>
      <c r="C173" s="236"/>
      <c r="D173" s="236"/>
      <c r="E173" s="236"/>
      <c r="F173" s="236"/>
      <c r="G173" s="236"/>
      <c r="H173" s="19"/>
      <c r="I173" s="19"/>
      <c r="J173" s="237"/>
      <c r="K173" s="236"/>
      <c r="L173" s="236"/>
      <c r="M173" s="236"/>
      <c r="N173" s="236"/>
      <c r="P173" s="19"/>
      <c r="Q173" s="19"/>
      <c r="R173" s="19"/>
    </row>
    <row r="174" spans="2:18" s="172" customFormat="1" ht="18.75" hidden="1" x14ac:dyDescent="0.35">
      <c r="B174" s="236"/>
      <c r="C174" s="236"/>
      <c r="D174" s="236"/>
      <c r="E174" s="236"/>
      <c r="F174" s="236"/>
      <c r="G174" s="236"/>
      <c r="H174" s="19"/>
      <c r="I174" s="19"/>
      <c r="J174" s="237"/>
      <c r="K174" s="236"/>
      <c r="L174" s="236"/>
      <c r="M174" s="236"/>
      <c r="N174" s="236"/>
      <c r="P174" s="19"/>
      <c r="Q174" s="19"/>
      <c r="R174" s="19"/>
    </row>
    <row r="175" spans="2:18" s="172" customFormat="1" ht="18.75" hidden="1" x14ac:dyDescent="0.35">
      <c r="B175" s="236"/>
      <c r="C175" s="236"/>
      <c r="D175" s="236"/>
      <c r="E175" s="236"/>
      <c r="F175" s="236"/>
      <c r="G175" s="236"/>
      <c r="H175" s="19"/>
      <c r="I175" s="19"/>
      <c r="J175" s="237"/>
      <c r="K175" s="236"/>
      <c r="L175" s="236"/>
      <c r="M175" s="236"/>
      <c r="N175" s="236"/>
      <c r="P175" s="19"/>
      <c r="Q175" s="19"/>
      <c r="R175" s="19"/>
    </row>
    <row r="176" spans="2:18" s="172" customFormat="1" ht="18.75" hidden="1" x14ac:dyDescent="0.35">
      <c r="B176" s="236"/>
      <c r="C176" s="236"/>
      <c r="D176" s="236"/>
      <c r="E176" s="236"/>
      <c r="F176" s="236"/>
      <c r="G176" s="236"/>
      <c r="H176" s="19"/>
      <c r="I176" s="19"/>
      <c r="J176" s="237"/>
      <c r="K176" s="236"/>
      <c r="L176" s="236"/>
      <c r="M176" s="236"/>
      <c r="N176" s="236"/>
      <c r="P176" s="19"/>
      <c r="Q176" s="19"/>
      <c r="R176" s="19"/>
    </row>
    <row r="177" spans="2:18" s="172" customFormat="1" ht="18.75" hidden="1" x14ac:dyDescent="0.35">
      <c r="B177" s="236"/>
      <c r="C177" s="236"/>
      <c r="D177" s="236"/>
      <c r="E177" s="236"/>
      <c r="F177" s="236"/>
      <c r="G177" s="236"/>
      <c r="H177" s="19"/>
      <c r="I177" s="19"/>
      <c r="J177" s="237"/>
      <c r="K177" s="236"/>
      <c r="L177" s="236"/>
      <c r="M177" s="236"/>
      <c r="N177" s="236"/>
      <c r="P177" s="19"/>
      <c r="Q177" s="19"/>
      <c r="R177" s="19"/>
    </row>
    <row r="178" spans="2:18" s="172" customFormat="1" ht="18.75" hidden="1" x14ac:dyDescent="0.35">
      <c r="B178" s="236"/>
      <c r="C178" s="236"/>
      <c r="D178" s="236"/>
      <c r="E178" s="236"/>
      <c r="F178" s="236"/>
      <c r="G178" s="236"/>
      <c r="H178" s="19"/>
      <c r="I178" s="19"/>
      <c r="J178" s="237"/>
      <c r="K178" s="236"/>
      <c r="L178" s="236"/>
      <c r="M178" s="236"/>
      <c r="N178" s="236"/>
      <c r="P178" s="19"/>
      <c r="Q178" s="19"/>
      <c r="R178" s="19"/>
    </row>
    <row r="179" spans="2:18" s="172" customFormat="1" ht="18.75" hidden="1" x14ac:dyDescent="0.35">
      <c r="B179" s="236"/>
      <c r="C179" s="236"/>
      <c r="D179" s="236"/>
      <c r="E179" s="236"/>
      <c r="F179" s="236"/>
      <c r="G179" s="236"/>
      <c r="H179" s="19"/>
      <c r="I179" s="19"/>
      <c r="J179" s="237"/>
      <c r="K179" s="236"/>
      <c r="L179" s="236"/>
      <c r="M179" s="236"/>
      <c r="N179" s="236"/>
      <c r="P179" s="19"/>
      <c r="Q179" s="19"/>
      <c r="R179" s="19"/>
    </row>
    <row r="180" spans="2:18" s="172" customFormat="1" ht="18.75" hidden="1" x14ac:dyDescent="0.35">
      <c r="B180" s="236"/>
      <c r="C180" s="236"/>
      <c r="D180" s="236"/>
      <c r="E180" s="236"/>
      <c r="F180" s="236"/>
      <c r="G180" s="236"/>
      <c r="H180" s="19"/>
      <c r="I180" s="19"/>
      <c r="J180" s="237"/>
      <c r="K180" s="236"/>
      <c r="L180" s="236"/>
      <c r="M180" s="236"/>
      <c r="N180" s="236"/>
      <c r="P180" s="19"/>
      <c r="Q180" s="19"/>
      <c r="R180" s="19"/>
    </row>
    <row r="181" spans="2:18" s="172" customFormat="1" ht="18.75" hidden="1" x14ac:dyDescent="0.35">
      <c r="B181" s="236"/>
      <c r="C181" s="236"/>
      <c r="D181" s="236"/>
      <c r="E181" s="236"/>
      <c r="F181" s="236"/>
      <c r="G181" s="236"/>
      <c r="H181" s="19"/>
      <c r="I181" s="19"/>
      <c r="J181" s="237"/>
      <c r="K181" s="236"/>
      <c r="L181" s="236"/>
      <c r="M181" s="236"/>
      <c r="N181" s="236"/>
      <c r="P181" s="19"/>
      <c r="Q181" s="19"/>
      <c r="R181" s="19"/>
    </row>
    <row r="182" spans="2:18" s="172" customFormat="1" ht="18.75" hidden="1" x14ac:dyDescent="0.35">
      <c r="B182" s="236"/>
      <c r="C182" s="236"/>
      <c r="D182" s="236"/>
      <c r="E182" s="236"/>
      <c r="F182" s="236"/>
      <c r="G182" s="236"/>
      <c r="H182" s="19"/>
      <c r="I182" s="19"/>
      <c r="J182" s="237"/>
      <c r="K182" s="236"/>
      <c r="L182" s="236"/>
      <c r="M182" s="236"/>
      <c r="N182" s="236"/>
      <c r="P182" s="19"/>
      <c r="Q182" s="19"/>
      <c r="R182" s="19"/>
    </row>
    <row r="183" spans="2:18" s="172" customFormat="1" ht="18.75" hidden="1" x14ac:dyDescent="0.35">
      <c r="B183" s="236"/>
      <c r="C183" s="236"/>
      <c r="D183" s="236"/>
      <c r="E183" s="236"/>
      <c r="F183" s="236"/>
      <c r="G183" s="236"/>
      <c r="H183" s="19"/>
      <c r="I183" s="19"/>
      <c r="J183" s="237"/>
      <c r="K183" s="236"/>
      <c r="L183" s="236"/>
      <c r="M183" s="236"/>
      <c r="N183" s="236"/>
      <c r="P183" s="19"/>
      <c r="Q183" s="19"/>
      <c r="R183" s="19"/>
    </row>
    <row r="184" spans="2:18" s="172" customFormat="1" ht="18.75" hidden="1" x14ac:dyDescent="0.35">
      <c r="B184" s="236"/>
      <c r="C184" s="236"/>
      <c r="D184" s="236"/>
      <c r="E184" s="236"/>
      <c r="F184" s="236"/>
      <c r="G184" s="236"/>
      <c r="H184" s="19"/>
      <c r="I184" s="19"/>
      <c r="J184" s="237"/>
      <c r="K184" s="236"/>
      <c r="L184" s="236"/>
      <c r="M184" s="236"/>
      <c r="N184" s="236"/>
      <c r="P184" s="19"/>
      <c r="Q184" s="19"/>
      <c r="R184" s="19"/>
    </row>
    <row r="185" spans="2:18" s="172" customFormat="1" ht="18.75" hidden="1" x14ac:dyDescent="0.35">
      <c r="B185" s="236"/>
      <c r="C185" s="236"/>
      <c r="D185" s="236"/>
      <c r="E185" s="236"/>
      <c r="F185" s="236"/>
      <c r="G185" s="236"/>
      <c r="H185" s="19"/>
      <c r="I185" s="19"/>
      <c r="J185" s="237"/>
      <c r="K185" s="236"/>
      <c r="L185" s="236"/>
      <c r="M185" s="236"/>
      <c r="N185" s="236"/>
      <c r="P185" s="19"/>
      <c r="Q185" s="19"/>
      <c r="R185" s="19"/>
    </row>
    <row r="186" spans="2:18" s="172" customFormat="1" ht="18.75" hidden="1" x14ac:dyDescent="0.35">
      <c r="B186" s="236"/>
      <c r="C186" s="236"/>
      <c r="D186" s="236"/>
      <c r="E186" s="236"/>
      <c r="F186" s="236"/>
      <c r="G186" s="236"/>
      <c r="H186" s="19"/>
      <c r="I186" s="19"/>
      <c r="J186" s="237"/>
      <c r="K186" s="236"/>
      <c r="L186" s="236"/>
      <c r="M186" s="236"/>
      <c r="N186" s="236"/>
      <c r="P186" s="19"/>
      <c r="Q186" s="19"/>
      <c r="R186" s="19"/>
    </row>
    <row r="187" spans="2:18" s="172" customFormat="1" ht="18.75" hidden="1" x14ac:dyDescent="0.35">
      <c r="B187" s="236"/>
      <c r="C187" s="236"/>
      <c r="D187" s="236"/>
      <c r="E187" s="236"/>
      <c r="F187" s="236"/>
      <c r="G187" s="236"/>
      <c r="H187" s="19"/>
      <c r="I187" s="19"/>
      <c r="J187" s="237"/>
      <c r="K187" s="236"/>
      <c r="L187" s="236"/>
      <c r="M187" s="236"/>
      <c r="N187" s="236"/>
      <c r="P187" s="19"/>
      <c r="Q187" s="19"/>
      <c r="R187" s="19"/>
    </row>
    <row r="188" spans="2:18" s="172" customFormat="1" ht="18.75" hidden="1" x14ac:dyDescent="0.35">
      <c r="B188" s="236"/>
      <c r="C188" s="236"/>
      <c r="D188" s="236"/>
      <c r="E188" s="236"/>
      <c r="F188" s="236"/>
      <c r="G188" s="236"/>
      <c r="H188" s="19"/>
      <c r="I188" s="19"/>
      <c r="J188" s="237"/>
      <c r="K188" s="236"/>
      <c r="L188" s="236"/>
      <c r="M188" s="236"/>
      <c r="N188" s="236"/>
      <c r="P188" s="19"/>
      <c r="Q188" s="19"/>
      <c r="R188" s="19"/>
    </row>
    <row r="189" spans="2:18" s="172" customFormat="1" ht="18.75" hidden="1" x14ac:dyDescent="0.35">
      <c r="B189" s="236"/>
      <c r="C189" s="236"/>
      <c r="D189" s="236"/>
      <c r="E189" s="236"/>
      <c r="F189" s="236"/>
      <c r="G189" s="236"/>
      <c r="H189" s="19"/>
      <c r="I189" s="19"/>
      <c r="J189" s="237"/>
      <c r="K189" s="236"/>
      <c r="L189" s="236"/>
      <c r="M189" s="236"/>
      <c r="N189" s="236"/>
      <c r="P189" s="19"/>
      <c r="Q189" s="19"/>
      <c r="R189" s="19"/>
    </row>
    <row r="190" spans="2:18" s="172" customFormat="1" ht="18.75" hidden="1" x14ac:dyDescent="0.35">
      <c r="B190" s="236"/>
      <c r="C190" s="236"/>
      <c r="D190" s="236"/>
      <c r="E190" s="236"/>
      <c r="F190" s="236"/>
      <c r="G190" s="236"/>
      <c r="H190" s="19"/>
      <c r="I190" s="19"/>
      <c r="J190" s="237"/>
      <c r="K190" s="236"/>
      <c r="L190" s="236"/>
      <c r="M190" s="236"/>
      <c r="N190" s="236"/>
      <c r="P190" s="19"/>
      <c r="Q190" s="19"/>
      <c r="R190" s="19"/>
    </row>
    <row r="191" spans="2:18" s="172" customFormat="1" ht="18.75" hidden="1" x14ac:dyDescent="0.35">
      <c r="B191" s="236"/>
      <c r="C191" s="236"/>
      <c r="D191" s="236"/>
      <c r="E191" s="236"/>
      <c r="F191" s="236"/>
      <c r="G191" s="236"/>
      <c r="H191" s="19"/>
      <c r="I191" s="19"/>
      <c r="J191" s="237"/>
      <c r="K191" s="236"/>
      <c r="L191" s="236"/>
      <c r="M191" s="236"/>
      <c r="N191" s="236"/>
      <c r="P191" s="19"/>
      <c r="Q191" s="19"/>
      <c r="R191" s="19"/>
    </row>
    <row r="192" spans="2:18" s="172" customFormat="1" ht="18.75" hidden="1" x14ac:dyDescent="0.35">
      <c r="B192" s="236"/>
      <c r="C192" s="236"/>
      <c r="D192" s="236"/>
      <c r="E192" s="236"/>
      <c r="F192" s="236"/>
      <c r="G192" s="236"/>
      <c r="H192" s="19"/>
      <c r="I192" s="19"/>
      <c r="J192" s="237"/>
      <c r="K192" s="236"/>
      <c r="L192" s="236"/>
      <c r="M192" s="236"/>
      <c r="N192" s="236"/>
      <c r="P192" s="19"/>
      <c r="Q192" s="19"/>
      <c r="R192" s="19"/>
    </row>
    <row r="193" spans="2:18" s="172" customFormat="1" ht="18.75" hidden="1" x14ac:dyDescent="0.35">
      <c r="B193" s="236"/>
      <c r="C193" s="236"/>
      <c r="D193" s="236"/>
      <c r="E193" s="236"/>
      <c r="F193" s="236"/>
      <c r="G193" s="236"/>
      <c r="H193" s="19"/>
      <c r="I193" s="19"/>
      <c r="J193" s="237"/>
      <c r="K193" s="236"/>
      <c r="L193" s="236"/>
      <c r="M193" s="236"/>
      <c r="N193" s="236"/>
      <c r="P193" s="19"/>
      <c r="Q193" s="19"/>
      <c r="R193" s="19"/>
    </row>
    <row r="194" spans="2:18" s="172" customFormat="1" ht="18.75" hidden="1" x14ac:dyDescent="0.35">
      <c r="B194" s="236"/>
      <c r="C194" s="236"/>
      <c r="D194" s="236"/>
      <c r="E194" s="236"/>
      <c r="F194" s="236"/>
      <c r="G194" s="236"/>
      <c r="H194" s="19"/>
      <c r="I194" s="19"/>
      <c r="J194" s="237"/>
      <c r="K194" s="236"/>
      <c r="L194" s="236"/>
      <c r="M194" s="236"/>
      <c r="N194" s="236"/>
      <c r="P194" s="19"/>
      <c r="Q194" s="19"/>
      <c r="R194" s="19"/>
    </row>
    <row r="195" spans="2:18" s="172" customFormat="1" ht="18.75" hidden="1" x14ac:dyDescent="0.35">
      <c r="B195" s="236"/>
      <c r="C195" s="236"/>
      <c r="D195" s="236"/>
      <c r="E195" s="236"/>
      <c r="F195" s="236"/>
      <c r="G195" s="236"/>
      <c r="H195" s="19"/>
      <c r="I195" s="19"/>
      <c r="J195" s="237"/>
      <c r="K195" s="236"/>
      <c r="L195" s="236"/>
      <c r="M195" s="236"/>
      <c r="N195" s="236"/>
      <c r="P195" s="19"/>
      <c r="Q195" s="19"/>
      <c r="R195" s="19"/>
    </row>
    <row r="196" spans="2:18" s="172" customFormat="1" ht="18.75" hidden="1" x14ac:dyDescent="0.35">
      <c r="B196" s="236"/>
      <c r="C196" s="236"/>
      <c r="D196" s="236"/>
      <c r="E196" s="236"/>
      <c r="F196" s="236"/>
      <c r="G196" s="236"/>
      <c r="H196" s="19"/>
      <c r="I196" s="19"/>
      <c r="J196" s="237"/>
      <c r="K196" s="236"/>
      <c r="L196" s="236"/>
      <c r="M196" s="236"/>
      <c r="N196" s="236"/>
      <c r="P196" s="19"/>
      <c r="Q196" s="19"/>
      <c r="R196" s="19"/>
    </row>
    <row r="197" spans="2:18" s="172" customFormat="1" ht="18.75" hidden="1" x14ac:dyDescent="0.35">
      <c r="B197" s="236"/>
      <c r="C197" s="236"/>
      <c r="D197" s="236"/>
      <c r="E197" s="236"/>
      <c r="F197" s="236"/>
      <c r="G197" s="236"/>
      <c r="H197" s="19"/>
      <c r="I197" s="19"/>
      <c r="J197" s="237"/>
      <c r="K197" s="236"/>
      <c r="L197" s="236"/>
      <c r="M197" s="236"/>
      <c r="N197" s="236"/>
      <c r="P197" s="19"/>
      <c r="Q197" s="19"/>
      <c r="R197" s="19"/>
    </row>
    <row r="198" spans="2:18" s="172" customFormat="1" ht="18.75" hidden="1" x14ac:dyDescent="0.35">
      <c r="B198" s="236"/>
      <c r="C198" s="236"/>
      <c r="D198" s="236"/>
      <c r="E198" s="236"/>
      <c r="F198" s="236"/>
      <c r="G198" s="236"/>
      <c r="H198" s="19"/>
      <c r="I198" s="19"/>
      <c r="J198" s="237"/>
      <c r="K198" s="236"/>
      <c r="L198" s="236"/>
      <c r="M198" s="236"/>
      <c r="N198" s="236"/>
      <c r="P198" s="19"/>
      <c r="Q198" s="19"/>
      <c r="R198" s="19"/>
    </row>
    <row r="199" spans="2:18" s="172" customFormat="1" ht="18.75" hidden="1" x14ac:dyDescent="0.35">
      <c r="B199" s="236"/>
      <c r="C199" s="236"/>
      <c r="D199" s="236"/>
      <c r="E199" s="236"/>
      <c r="F199" s="236"/>
      <c r="G199" s="236"/>
      <c r="H199" s="19"/>
      <c r="I199" s="19"/>
      <c r="J199" s="237"/>
      <c r="K199" s="236"/>
      <c r="L199" s="236"/>
      <c r="M199" s="236"/>
      <c r="N199" s="236"/>
      <c r="P199" s="19"/>
      <c r="Q199" s="19"/>
      <c r="R199" s="19"/>
    </row>
    <row r="200" spans="2:18" s="172" customFormat="1" ht="18.75" hidden="1" x14ac:dyDescent="0.35">
      <c r="B200" s="236"/>
      <c r="C200" s="236"/>
      <c r="D200" s="236"/>
      <c r="E200" s="236"/>
      <c r="F200" s="236"/>
      <c r="G200" s="236"/>
      <c r="H200" s="19"/>
      <c r="I200" s="19"/>
      <c r="J200" s="237"/>
      <c r="K200" s="236"/>
      <c r="L200" s="236"/>
      <c r="M200" s="236"/>
      <c r="N200" s="236"/>
      <c r="P200" s="19"/>
      <c r="Q200" s="19"/>
      <c r="R200" s="19"/>
    </row>
    <row r="201" spans="2:18" s="172" customFormat="1" ht="18.75" hidden="1" x14ac:dyDescent="0.35">
      <c r="B201" s="236"/>
      <c r="C201" s="236"/>
      <c r="D201" s="236"/>
      <c r="E201" s="236"/>
      <c r="F201" s="236"/>
      <c r="G201" s="236"/>
      <c r="H201" s="19"/>
      <c r="I201" s="19"/>
      <c r="J201" s="237"/>
      <c r="K201" s="236"/>
      <c r="L201" s="236"/>
      <c r="M201" s="236"/>
      <c r="N201" s="236"/>
      <c r="P201" s="19"/>
      <c r="Q201" s="19"/>
      <c r="R201" s="19"/>
    </row>
    <row r="202" spans="2:18" s="172" customFormat="1" ht="18.75" hidden="1" x14ac:dyDescent="0.35">
      <c r="B202" s="236"/>
      <c r="C202" s="236"/>
      <c r="D202" s="236"/>
      <c r="E202" s="236"/>
      <c r="F202" s="236"/>
      <c r="G202" s="236"/>
      <c r="H202" s="19"/>
      <c r="I202" s="19"/>
      <c r="J202" s="237"/>
      <c r="K202" s="236"/>
      <c r="L202" s="236"/>
      <c r="M202" s="236"/>
      <c r="N202" s="236"/>
      <c r="P202" s="19"/>
      <c r="Q202" s="19"/>
      <c r="R202" s="19"/>
    </row>
    <row r="203" spans="2:18" s="172" customFormat="1" ht="18.75" hidden="1" x14ac:dyDescent="0.35">
      <c r="B203" s="236"/>
      <c r="C203" s="236"/>
      <c r="D203" s="236"/>
      <c r="E203" s="236"/>
      <c r="F203" s="236"/>
      <c r="G203" s="236"/>
      <c r="H203" s="19"/>
      <c r="I203" s="19"/>
      <c r="J203" s="237"/>
      <c r="K203" s="236"/>
      <c r="L203" s="236"/>
      <c r="M203" s="236"/>
      <c r="N203" s="236"/>
      <c r="P203" s="19"/>
      <c r="Q203" s="19"/>
      <c r="R203" s="19"/>
    </row>
    <row r="204" spans="2:18" s="172" customFormat="1" ht="18.75" hidden="1" x14ac:dyDescent="0.35">
      <c r="B204" s="236"/>
      <c r="C204" s="236"/>
      <c r="D204" s="236"/>
      <c r="E204" s="236"/>
      <c r="F204" s="236"/>
      <c r="G204" s="236"/>
      <c r="H204" s="19"/>
      <c r="I204" s="19"/>
      <c r="J204" s="237"/>
      <c r="K204" s="236"/>
      <c r="L204" s="236"/>
      <c r="M204" s="236"/>
      <c r="N204" s="236"/>
      <c r="P204" s="19"/>
      <c r="Q204" s="19"/>
      <c r="R204" s="19"/>
    </row>
    <row r="205" spans="2:18" s="172" customFormat="1" ht="18.75" hidden="1" x14ac:dyDescent="0.35">
      <c r="B205" s="236"/>
      <c r="C205" s="236"/>
      <c r="D205" s="236"/>
      <c r="E205" s="236"/>
      <c r="F205" s="236"/>
      <c r="G205" s="236"/>
      <c r="H205" s="19"/>
      <c r="I205" s="19"/>
      <c r="J205" s="237"/>
      <c r="K205" s="236"/>
      <c r="L205" s="236"/>
      <c r="M205" s="236"/>
      <c r="N205" s="236"/>
      <c r="P205" s="19"/>
      <c r="Q205" s="19"/>
      <c r="R205" s="19"/>
    </row>
    <row r="206" spans="2:18" s="172" customFormat="1" ht="18.75" hidden="1" x14ac:dyDescent="0.35">
      <c r="B206" s="236"/>
      <c r="C206" s="236"/>
      <c r="D206" s="236"/>
      <c r="E206" s="236"/>
      <c r="F206" s="236"/>
      <c r="G206" s="236"/>
      <c r="H206" s="19"/>
      <c r="I206" s="19"/>
      <c r="J206" s="237"/>
      <c r="K206" s="236"/>
      <c r="L206" s="236"/>
      <c r="M206" s="236"/>
      <c r="N206" s="236"/>
      <c r="P206" s="19"/>
      <c r="Q206" s="19"/>
      <c r="R206" s="19"/>
    </row>
    <row r="207" spans="2:18" s="172" customFormat="1" ht="18.75" hidden="1" x14ac:dyDescent="0.35">
      <c r="B207" s="236"/>
      <c r="C207" s="236"/>
      <c r="D207" s="236"/>
      <c r="E207" s="236"/>
      <c r="F207" s="236"/>
      <c r="G207" s="236"/>
      <c r="H207" s="19"/>
      <c r="I207" s="19"/>
      <c r="J207" s="237"/>
      <c r="K207" s="236"/>
      <c r="L207" s="236"/>
      <c r="M207" s="236"/>
      <c r="N207" s="236"/>
      <c r="P207" s="19"/>
      <c r="Q207" s="19"/>
      <c r="R207" s="19"/>
    </row>
    <row r="208" spans="2:18" s="172" customFormat="1" ht="18.75" hidden="1" x14ac:dyDescent="0.35">
      <c r="B208" s="236"/>
      <c r="C208" s="236"/>
      <c r="D208" s="236"/>
      <c r="E208" s="236"/>
      <c r="F208" s="236"/>
      <c r="G208" s="236"/>
      <c r="H208" s="19"/>
      <c r="I208" s="19"/>
      <c r="J208" s="237"/>
      <c r="K208" s="236"/>
      <c r="L208" s="236"/>
      <c r="M208" s="236"/>
      <c r="N208" s="236"/>
      <c r="P208" s="19"/>
      <c r="Q208" s="19"/>
      <c r="R208" s="19"/>
    </row>
    <row r="209" spans="2:18" s="172" customFormat="1" ht="18.75" hidden="1" x14ac:dyDescent="0.35">
      <c r="B209" s="236"/>
      <c r="C209" s="236"/>
      <c r="D209" s="236"/>
      <c r="E209" s="236"/>
      <c r="F209" s="236"/>
      <c r="G209" s="236"/>
      <c r="H209" s="19"/>
      <c r="I209" s="19"/>
      <c r="J209" s="237"/>
      <c r="K209" s="236"/>
      <c r="L209" s="236"/>
      <c r="M209" s="236"/>
      <c r="N209" s="236"/>
      <c r="P209" s="19"/>
      <c r="Q209" s="19"/>
      <c r="R209" s="19"/>
    </row>
    <row r="210" spans="2:18" s="172" customFormat="1" ht="18.75" hidden="1" x14ac:dyDescent="0.35">
      <c r="B210" s="236"/>
      <c r="C210" s="236"/>
      <c r="D210" s="236"/>
      <c r="E210" s="236"/>
      <c r="F210" s="236"/>
      <c r="G210" s="236"/>
      <c r="H210" s="19"/>
      <c r="I210" s="19"/>
      <c r="J210" s="237"/>
      <c r="K210" s="236"/>
      <c r="L210" s="236"/>
      <c r="M210" s="236"/>
      <c r="N210" s="236"/>
      <c r="P210" s="19"/>
      <c r="Q210" s="19"/>
      <c r="R210" s="19"/>
    </row>
    <row r="211" spans="2:18" s="172" customFormat="1" ht="18.75" hidden="1" x14ac:dyDescent="0.35">
      <c r="B211" s="236"/>
      <c r="C211" s="236"/>
      <c r="D211" s="236"/>
      <c r="E211" s="236"/>
      <c r="F211" s="236"/>
      <c r="G211" s="236"/>
      <c r="H211" s="19"/>
      <c r="I211" s="19"/>
      <c r="J211" s="237"/>
      <c r="K211" s="236"/>
      <c r="L211" s="236"/>
      <c r="M211" s="236"/>
      <c r="N211" s="236"/>
      <c r="P211" s="19"/>
      <c r="Q211" s="19"/>
      <c r="R211" s="19"/>
    </row>
    <row r="212" spans="2:18" s="172" customFormat="1" ht="18.75" hidden="1" x14ac:dyDescent="0.35">
      <c r="B212" s="236"/>
      <c r="C212" s="236"/>
      <c r="D212" s="236"/>
      <c r="E212" s="236"/>
      <c r="F212" s="236"/>
      <c r="G212" s="236"/>
      <c r="H212" s="19"/>
      <c r="I212" s="19"/>
      <c r="J212" s="237"/>
      <c r="K212" s="236"/>
      <c r="L212" s="236"/>
      <c r="M212" s="236"/>
      <c r="N212" s="236"/>
      <c r="P212" s="19"/>
      <c r="Q212" s="19"/>
      <c r="R212" s="19"/>
    </row>
    <row r="213" spans="2:18" s="172" customFormat="1" ht="18.75" hidden="1" x14ac:dyDescent="0.35">
      <c r="B213" s="236"/>
      <c r="C213" s="236"/>
      <c r="D213" s="236"/>
      <c r="E213" s="236"/>
      <c r="F213" s="236"/>
      <c r="G213" s="236"/>
      <c r="H213" s="19"/>
      <c r="I213" s="19"/>
      <c r="J213" s="237"/>
      <c r="K213" s="236"/>
      <c r="L213" s="236"/>
      <c r="M213" s="236"/>
      <c r="N213" s="236"/>
      <c r="P213" s="19"/>
      <c r="Q213" s="19"/>
      <c r="R213" s="19"/>
    </row>
    <row r="214" spans="2:18" s="172" customFormat="1" ht="18.75" hidden="1" x14ac:dyDescent="0.35">
      <c r="B214" s="236"/>
      <c r="C214" s="236"/>
      <c r="D214" s="236"/>
      <c r="E214" s="236"/>
      <c r="F214" s="236"/>
      <c r="G214" s="236"/>
      <c r="H214" s="19"/>
      <c r="I214" s="19"/>
      <c r="J214" s="237"/>
      <c r="K214" s="236"/>
      <c r="L214" s="236"/>
      <c r="M214" s="236"/>
      <c r="N214" s="236"/>
      <c r="P214" s="19"/>
      <c r="Q214" s="19"/>
      <c r="R214" s="19"/>
    </row>
    <row r="215" spans="2:18" s="172" customFormat="1" ht="18.75" hidden="1" x14ac:dyDescent="0.35">
      <c r="B215" s="236"/>
      <c r="C215" s="236"/>
      <c r="D215" s="236"/>
      <c r="E215" s="236"/>
      <c r="F215" s="236"/>
      <c r="G215" s="236"/>
      <c r="H215" s="19"/>
      <c r="I215" s="19"/>
      <c r="J215" s="237"/>
      <c r="K215" s="236"/>
      <c r="L215" s="236"/>
      <c r="M215" s="236"/>
      <c r="N215" s="236"/>
      <c r="P215" s="19"/>
      <c r="Q215" s="19"/>
      <c r="R215" s="19"/>
    </row>
    <row r="216" spans="2:18" s="172" customFormat="1" ht="18.75" hidden="1" x14ac:dyDescent="0.35">
      <c r="B216" s="236"/>
      <c r="C216" s="236"/>
      <c r="D216" s="236"/>
      <c r="E216" s="236"/>
      <c r="F216" s="236"/>
      <c r="G216" s="236"/>
      <c r="H216" s="19"/>
      <c r="I216" s="19"/>
      <c r="J216" s="237"/>
      <c r="K216" s="236"/>
      <c r="L216" s="236"/>
      <c r="M216" s="236"/>
      <c r="N216" s="236"/>
      <c r="P216" s="19"/>
      <c r="Q216" s="19"/>
      <c r="R216" s="19"/>
    </row>
    <row r="217" spans="2:18" s="172" customFormat="1" ht="18.75" hidden="1" x14ac:dyDescent="0.35">
      <c r="B217" s="236"/>
      <c r="C217" s="236"/>
      <c r="D217" s="236"/>
      <c r="E217" s="236"/>
      <c r="F217" s="236"/>
      <c r="G217" s="236"/>
      <c r="H217" s="19"/>
      <c r="I217" s="19"/>
      <c r="J217" s="237"/>
      <c r="K217" s="236"/>
      <c r="L217" s="236"/>
      <c r="M217" s="236"/>
      <c r="N217" s="236"/>
      <c r="P217" s="19"/>
      <c r="Q217" s="19"/>
      <c r="R217" s="19"/>
    </row>
    <row r="218" spans="2:18" s="172" customFormat="1" ht="18.75" hidden="1" x14ac:dyDescent="0.35">
      <c r="B218" s="236"/>
      <c r="C218" s="236"/>
      <c r="D218" s="236"/>
      <c r="E218" s="236"/>
      <c r="F218" s="236"/>
      <c r="G218" s="236"/>
      <c r="H218" s="19"/>
      <c r="I218" s="19"/>
      <c r="J218" s="237"/>
      <c r="K218" s="236"/>
      <c r="L218" s="236"/>
      <c r="M218" s="236"/>
      <c r="N218" s="236"/>
      <c r="P218" s="19"/>
      <c r="Q218" s="19"/>
      <c r="R218" s="19"/>
    </row>
    <row r="219" spans="2:18" s="172" customFormat="1" ht="18.75" hidden="1" x14ac:dyDescent="0.35">
      <c r="B219" s="236"/>
      <c r="C219" s="236"/>
      <c r="D219" s="236"/>
      <c r="E219" s="236"/>
      <c r="F219" s="236"/>
      <c r="G219" s="236"/>
      <c r="H219" s="19"/>
      <c r="I219" s="19"/>
      <c r="J219" s="237"/>
      <c r="K219" s="236"/>
      <c r="L219" s="236"/>
      <c r="M219" s="236"/>
      <c r="N219" s="236"/>
      <c r="P219" s="19"/>
      <c r="Q219" s="19"/>
      <c r="R219" s="19"/>
    </row>
    <row r="220" spans="2:18" s="172" customFormat="1" ht="18.75" hidden="1" x14ac:dyDescent="0.35">
      <c r="B220" s="236"/>
      <c r="C220" s="236"/>
      <c r="D220" s="236"/>
      <c r="E220" s="236"/>
      <c r="F220" s="236"/>
      <c r="G220" s="236"/>
      <c r="H220" s="19"/>
      <c r="I220" s="19"/>
      <c r="J220" s="237"/>
      <c r="K220" s="236"/>
      <c r="L220" s="236"/>
      <c r="M220" s="236"/>
      <c r="N220" s="236"/>
      <c r="P220" s="19"/>
      <c r="Q220" s="19"/>
      <c r="R220" s="19"/>
    </row>
    <row r="221" spans="2:18" s="172" customFormat="1" ht="18.75" hidden="1" x14ac:dyDescent="0.35">
      <c r="B221" s="236"/>
      <c r="C221" s="236"/>
      <c r="D221" s="236"/>
      <c r="E221" s="236"/>
      <c r="F221" s="236"/>
      <c r="G221" s="236"/>
      <c r="H221" s="19"/>
      <c r="I221" s="19"/>
      <c r="J221" s="237"/>
      <c r="K221" s="236"/>
      <c r="L221" s="236"/>
      <c r="M221" s="236"/>
      <c r="N221" s="236"/>
      <c r="P221" s="19"/>
      <c r="Q221" s="19"/>
      <c r="R221" s="19"/>
    </row>
    <row r="222" spans="2:18" s="172" customFormat="1" ht="18.75" hidden="1" x14ac:dyDescent="0.35">
      <c r="B222" s="236"/>
      <c r="C222" s="236"/>
      <c r="D222" s="236"/>
      <c r="E222" s="236"/>
      <c r="F222" s="236"/>
      <c r="G222" s="236"/>
      <c r="H222" s="19"/>
      <c r="I222" s="19"/>
      <c r="J222" s="237"/>
      <c r="K222" s="236"/>
      <c r="L222" s="236"/>
      <c r="M222" s="236"/>
      <c r="N222" s="236"/>
      <c r="P222" s="19"/>
      <c r="Q222" s="19"/>
      <c r="R222" s="19"/>
    </row>
    <row r="223" spans="2:18" s="172" customFormat="1" ht="18.75" hidden="1" x14ac:dyDescent="0.35">
      <c r="B223" s="236"/>
      <c r="C223" s="236"/>
      <c r="D223" s="236"/>
      <c r="E223" s="236"/>
      <c r="F223" s="236"/>
      <c r="G223" s="236"/>
      <c r="H223" s="19"/>
      <c r="I223" s="19"/>
      <c r="J223" s="237"/>
      <c r="K223" s="236"/>
      <c r="L223" s="236"/>
      <c r="M223" s="236"/>
      <c r="N223" s="236"/>
      <c r="P223" s="19"/>
      <c r="Q223" s="19"/>
      <c r="R223" s="19"/>
    </row>
    <row r="224" spans="2:18" s="172" customFormat="1" ht="18.75" hidden="1" x14ac:dyDescent="0.35">
      <c r="B224" s="236"/>
      <c r="C224" s="236"/>
      <c r="D224" s="236"/>
      <c r="E224" s="236"/>
      <c r="F224" s="236"/>
      <c r="G224" s="236"/>
      <c r="H224" s="19"/>
      <c r="I224" s="19"/>
      <c r="J224" s="237"/>
      <c r="K224" s="236"/>
      <c r="L224" s="236"/>
      <c r="M224" s="236"/>
      <c r="N224" s="236"/>
      <c r="P224" s="19"/>
      <c r="Q224" s="19"/>
      <c r="R224" s="19"/>
    </row>
    <row r="225" spans="2:18" s="172" customFormat="1" ht="18.75" hidden="1" x14ac:dyDescent="0.35">
      <c r="B225" s="236"/>
      <c r="C225" s="236"/>
      <c r="D225" s="236"/>
      <c r="E225" s="236"/>
      <c r="F225" s="236"/>
      <c r="G225" s="236"/>
      <c r="H225" s="19"/>
      <c r="I225" s="19"/>
      <c r="J225" s="237"/>
      <c r="K225" s="236"/>
      <c r="L225" s="236"/>
      <c r="M225" s="236"/>
      <c r="N225" s="236"/>
      <c r="P225" s="19"/>
      <c r="Q225" s="19"/>
      <c r="R225" s="19"/>
    </row>
    <row r="226" spans="2:18" s="172" customFormat="1" ht="18.75" hidden="1" x14ac:dyDescent="0.35">
      <c r="B226" s="236"/>
      <c r="C226" s="236"/>
      <c r="D226" s="236"/>
      <c r="E226" s="236"/>
      <c r="F226" s="236"/>
      <c r="G226" s="236"/>
      <c r="H226" s="19"/>
      <c r="I226" s="19"/>
      <c r="J226" s="237"/>
      <c r="K226" s="236"/>
      <c r="L226" s="236"/>
      <c r="M226" s="236"/>
      <c r="N226" s="236"/>
      <c r="P226" s="19"/>
      <c r="Q226" s="19"/>
      <c r="R226" s="19"/>
    </row>
    <row r="227" spans="2:18" s="172" customFormat="1" ht="18.75" hidden="1" x14ac:dyDescent="0.35">
      <c r="B227" s="236"/>
      <c r="C227" s="236"/>
      <c r="D227" s="236"/>
      <c r="E227" s="236"/>
      <c r="F227" s="236"/>
      <c r="G227" s="236"/>
      <c r="H227" s="19"/>
      <c r="I227" s="19"/>
      <c r="J227" s="237"/>
      <c r="K227" s="236"/>
      <c r="L227" s="236"/>
      <c r="M227" s="236"/>
      <c r="N227" s="236"/>
      <c r="P227" s="19"/>
      <c r="Q227" s="19"/>
      <c r="R227" s="19"/>
    </row>
    <row r="228" spans="2:18" s="172" customFormat="1" ht="18.75" hidden="1" x14ac:dyDescent="0.35">
      <c r="B228" s="236"/>
      <c r="C228" s="236"/>
      <c r="D228" s="236"/>
      <c r="E228" s="236"/>
      <c r="F228" s="236"/>
      <c r="G228" s="236"/>
      <c r="H228" s="19"/>
      <c r="I228" s="19"/>
      <c r="J228" s="237"/>
      <c r="K228" s="236"/>
      <c r="L228" s="236"/>
      <c r="M228" s="236"/>
      <c r="N228" s="236"/>
      <c r="P228" s="19"/>
      <c r="Q228" s="19"/>
      <c r="R228" s="19"/>
    </row>
    <row r="229" spans="2:18" s="172" customFormat="1" ht="18.75" hidden="1" x14ac:dyDescent="0.35">
      <c r="B229" s="236"/>
      <c r="C229" s="236"/>
      <c r="D229" s="236"/>
      <c r="E229" s="236"/>
      <c r="F229" s="236"/>
      <c r="G229" s="236"/>
      <c r="H229" s="19"/>
      <c r="I229" s="19"/>
      <c r="J229" s="237"/>
      <c r="K229" s="236"/>
      <c r="L229" s="236"/>
      <c r="M229" s="236"/>
      <c r="N229" s="236"/>
      <c r="P229" s="19"/>
      <c r="Q229" s="19"/>
      <c r="R229" s="19"/>
    </row>
    <row r="230" spans="2:18" s="172" customFormat="1" ht="18.75" hidden="1" x14ac:dyDescent="0.35">
      <c r="B230" s="236"/>
      <c r="C230" s="236"/>
      <c r="D230" s="236"/>
      <c r="E230" s="236"/>
      <c r="F230" s="236"/>
      <c r="G230" s="236"/>
      <c r="H230" s="19"/>
      <c r="I230" s="19"/>
      <c r="J230" s="237"/>
      <c r="K230" s="236"/>
      <c r="L230" s="236"/>
      <c r="M230" s="236"/>
      <c r="N230" s="236"/>
      <c r="P230" s="19"/>
      <c r="Q230" s="19"/>
      <c r="R230" s="19"/>
    </row>
    <row r="231" spans="2:18" s="172" customFormat="1" ht="18.75" hidden="1" x14ac:dyDescent="0.35">
      <c r="B231" s="236"/>
      <c r="C231" s="236"/>
      <c r="D231" s="236"/>
      <c r="E231" s="236"/>
      <c r="F231" s="236"/>
      <c r="G231" s="236"/>
      <c r="H231" s="19"/>
      <c r="I231" s="19"/>
      <c r="J231" s="237"/>
      <c r="K231" s="236"/>
      <c r="L231" s="236"/>
      <c r="M231" s="236"/>
      <c r="N231" s="236"/>
      <c r="P231" s="19"/>
      <c r="Q231" s="19"/>
      <c r="R231" s="19"/>
    </row>
    <row r="232" spans="2:18" s="172" customFormat="1" ht="18.75" hidden="1" x14ac:dyDescent="0.35">
      <c r="B232" s="236"/>
      <c r="C232" s="236"/>
      <c r="D232" s="236"/>
      <c r="E232" s="236"/>
      <c r="F232" s="236"/>
      <c r="G232" s="236"/>
      <c r="H232" s="19"/>
      <c r="I232" s="19"/>
      <c r="J232" s="237"/>
      <c r="K232" s="236"/>
      <c r="L232" s="236"/>
      <c r="M232" s="236"/>
      <c r="N232" s="236"/>
      <c r="P232" s="19"/>
      <c r="Q232" s="19"/>
      <c r="R232" s="19"/>
    </row>
    <row r="233" spans="2:18" s="172" customFormat="1" ht="18.75" hidden="1" x14ac:dyDescent="0.35">
      <c r="B233" s="236"/>
      <c r="C233" s="236"/>
      <c r="D233" s="236"/>
      <c r="E233" s="236"/>
      <c r="F233" s="236"/>
      <c r="G233" s="236"/>
      <c r="H233" s="19"/>
      <c r="I233" s="19"/>
      <c r="J233" s="237"/>
      <c r="K233" s="236"/>
      <c r="L233" s="236"/>
      <c r="M233" s="236"/>
      <c r="N233" s="236"/>
      <c r="P233" s="19"/>
      <c r="Q233" s="19"/>
      <c r="R233" s="19"/>
    </row>
    <row r="234" spans="2:18" s="172" customFormat="1" ht="18.75" hidden="1" x14ac:dyDescent="0.35">
      <c r="B234" s="236"/>
      <c r="C234" s="236"/>
      <c r="D234" s="236"/>
      <c r="E234" s="236"/>
      <c r="F234" s="236"/>
      <c r="G234" s="236"/>
      <c r="H234" s="19"/>
      <c r="I234" s="19"/>
      <c r="J234" s="237"/>
      <c r="K234" s="236"/>
      <c r="L234" s="236"/>
      <c r="M234" s="236"/>
      <c r="N234" s="236"/>
      <c r="P234" s="19"/>
      <c r="Q234" s="19"/>
      <c r="R234" s="19"/>
    </row>
    <row r="235" spans="2:18" s="172" customFormat="1" ht="18.75" hidden="1" x14ac:dyDescent="0.35">
      <c r="B235" s="236"/>
      <c r="C235" s="236"/>
      <c r="D235" s="236"/>
      <c r="E235" s="236"/>
      <c r="F235" s="236"/>
      <c r="G235" s="236"/>
      <c r="H235" s="19"/>
      <c r="I235" s="19"/>
      <c r="J235" s="237"/>
      <c r="K235" s="236"/>
      <c r="L235" s="236"/>
      <c r="M235" s="236"/>
      <c r="N235" s="236"/>
      <c r="P235" s="19"/>
      <c r="Q235" s="19"/>
      <c r="R235" s="19"/>
    </row>
    <row r="236" spans="2:18" s="172" customFormat="1" ht="18.75" hidden="1" x14ac:dyDescent="0.35">
      <c r="B236" s="236"/>
      <c r="C236" s="236"/>
      <c r="D236" s="236"/>
      <c r="E236" s="236"/>
      <c r="F236" s="236"/>
      <c r="G236" s="236"/>
      <c r="H236" s="19"/>
      <c r="I236" s="19"/>
      <c r="J236" s="237"/>
      <c r="K236" s="236"/>
      <c r="L236" s="236"/>
      <c r="M236" s="236"/>
      <c r="N236" s="236"/>
      <c r="P236" s="19"/>
      <c r="Q236" s="19"/>
      <c r="R236" s="19"/>
    </row>
    <row r="237" spans="2:18" s="172" customFormat="1" ht="18.75" hidden="1" x14ac:dyDescent="0.35">
      <c r="B237" s="236"/>
      <c r="C237" s="236"/>
      <c r="D237" s="236"/>
      <c r="E237" s="236"/>
      <c r="F237" s="236"/>
      <c r="G237" s="236"/>
      <c r="H237" s="19"/>
      <c r="I237" s="19"/>
      <c r="J237" s="237"/>
      <c r="K237" s="236"/>
      <c r="L237" s="236"/>
      <c r="M237" s="236"/>
      <c r="N237" s="236"/>
      <c r="P237" s="19"/>
      <c r="Q237" s="19"/>
      <c r="R237" s="19"/>
    </row>
    <row r="238" spans="2:18" s="172" customFormat="1" ht="18.75" hidden="1" x14ac:dyDescent="0.35">
      <c r="B238" s="236"/>
      <c r="C238" s="236"/>
      <c r="D238" s="236"/>
      <c r="E238" s="236"/>
      <c r="F238" s="236"/>
      <c r="G238" s="236"/>
      <c r="H238" s="19"/>
      <c r="I238" s="19"/>
      <c r="J238" s="237"/>
      <c r="K238" s="236"/>
      <c r="L238" s="236"/>
      <c r="M238" s="236"/>
      <c r="N238" s="236"/>
      <c r="P238" s="19"/>
      <c r="Q238" s="19"/>
      <c r="R238" s="19"/>
    </row>
    <row r="239" spans="2:18" s="172" customFormat="1" ht="18.75" hidden="1" x14ac:dyDescent="0.35">
      <c r="B239" s="236"/>
      <c r="C239" s="236"/>
      <c r="D239" s="236"/>
      <c r="E239" s="236"/>
      <c r="F239" s="236"/>
      <c r="G239" s="236"/>
      <c r="H239" s="19"/>
      <c r="I239" s="19"/>
      <c r="J239" s="237"/>
      <c r="K239" s="236"/>
      <c r="L239" s="236"/>
      <c r="M239" s="236"/>
      <c r="N239" s="236"/>
      <c r="P239" s="19"/>
      <c r="Q239" s="19"/>
      <c r="R239" s="19"/>
    </row>
    <row r="240" spans="2:18" s="172" customFormat="1" ht="18.75" hidden="1" x14ac:dyDescent="0.35">
      <c r="B240" s="236"/>
      <c r="C240" s="236"/>
      <c r="D240" s="236"/>
      <c r="E240" s="236"/>
      <c r="F240" s="236"/>
      <c r="G240" s="236"/>
      <c r="H240" s="19"/>
      <c r="I240" s="19"/>
      <c r="J240" s="237"/>
      <c r="K240" s="236"/>
      <c r="L240" s="236"/>
      <c r="M240" s="236"/>
      <c r="N240" s="236"/>
      <c r="P240" s="19"/>
      <c r="Q240" s="19"/>
      <c r="R240" s="19"/>
    </row>
    <row r="241" spans="2:18" s="172" customFormat="1" ht="18.75" hidden="1" x14ac:dyDescent="0.35">
      <c r="B241" s="236"/>
      <c r="C241" s="236"/>
      <c r="D241" s="236"/>
      <c r="E241" s="236"/>
      <c r="F241" s="236"/>
      <c r="G241" s="236"/>
      <c r="H241" s="19"/>
      <c r="I241" s="19"/>
      <c r="J241" s="237"/>
      <c r="K241" s="236"/>
      <c r="L241" s="236"/>
      <c r="M241" s="236"/>
      <c r="N241" s="236"/>
      <c r="P241" s="19"/>
      <c r="Q241" s="19"/>
      <c r="R241" s="19"/>
    </row>
    <row r="242" spans="2:18" s="172" customFormat="1" ht="18.75" hidden="1" x14ac:dyDescent="0.35">
      <c r="B242" s="236"/>
      <c r="C242" s="236"/>
      <c r="D242" s="236"/>
      <c r="E242" s="236"/>
      <c r="F242" s="236"/>
      <c r="G242" s="236"/>
      <c r="H242" s="19"/>
      <c r="I242" s="19"/>
      <c r="J242" s="237"/>
      <c r="K242" s="236"/>
      <c r="L242" s="236"/>
      <c r="M242" s="236"/>
      <c r="N242" s="236"/>
      <c r="P242" s="19"/>
      <c r="Q242" s="19"/>
      <c r="R242" s="19"/>
    </row>
    <row r="243" spans="2:18" s="172" customFormat="1" ht="18.75" hidden="1" x14ac:dyDescent="0.35">
      <c r="B243" s="236"/>
      <c r="C243" s="236"/>
      <c r="D243" s="236"/>
      <c r="E243" s="236"/>
      <c r="F243" s="236"/>
      <c r="G243" s="236"/>
      <c r="H243" s="19"/>
      <c r="I243" s="19"/>
      <c r="J243" s="237"/>
      <c r="K243" s="236"/>
      <c r="L243" s="236"/>
      <c r="M243" s="236"/>
      <c r="N243" s="236"/>
      <c r="P243" s="19"/>
      <c r="Q243" s="19"/>
      <c r="R243" s="19"/>
    </row>
    <row r="244" spans="2:18" s="172" customFormat="1" ht="18.75" hidden="1" x14ac:dyDescent="0.35">
      <c r="B244" s="236"/>
      <c r="C244" s="236"/>
      <c r="D244" s="236"/>
      <c r="E244" s="236"/>
      <c r="F244" s="236"/>
      <c r="G244" s="236"/>
      <c r="H244" s="19"/>
      <c r="I244" s="19"/>
      <c r="J244" s="237"/>
      <c r="K244" s="236"/>
      <c r="L244" s="236"/>
      <c r="M244" s="236"/>
      <c r="N244" s="236"/>
      <c r="P244" s="19"/>
      <c r="Q244" s="19"/>
      <c r="R244" s="19"/>
    </row>
    <row r="245" spans="2:18" s="172" customFormat="1" ht="18.75" hidden="1" x14ac:dyDescent="0.35">
      <c r="B245" s="236"/>
      <c r="C245" s="236"/>
      <c r="D245" s="236"/>
      <c r="E245" s="236"/>
      <c r="F245" s="236"/>
      <c r="G245" s="236"/>
      <c r="H245" s="19"/>
      <c r="I245" s="19"/>
      <c r="J245" s="237"/>
      <c r="K245" s="236"/>
      <c r="L245" s="236"/>
      <c r="M245" s="236"/>
      <c r="N245" s="236"/>
      <c r="P245" s="19"/>
      <c r="Q245" s="19"/>
      <c r="R245" s="19"/>
    </row>
    <row r="246" spans="2:18" s="172" customFormat="1" ht="18.75" hidden="1" x14ac:dyDescent="0.35">
      <c r="B246" s="236"/>
      <c r="C246" s="236"/>
      <c r="D246" s="236"/>
      <c r="E246" s="236"/>
      <c r="F246" s="236"/>
      <c r="G246" s="236"/>
      <c r="H246" s="19"/>
      <c r="I246" s="19"/>
      <c r="J246" s="237"/>
      <c r="K246" s="236"/>
      <c r="L246" s="236"/>
      <c r="M246" s="236"/>
      <c r="N246" s="236"/>
      <c r="P246" s="19"/>
      <c r="Q246" s="19"/>
      <c r="R246" s="19"/>
    </row>
    <row r="247" spans="2:18" s="172" customFormat="1" ht="18.75" hidden="1" x14ac:dyDescent="0.35">
      <c r="B247" s="236"/>
      <c r="C247" s="236"/>
      <c r="D247" s="236"/>
      <c r="E247" s="236"/>
      <c r="F247" s="236"/>
      <c r="G247" s="236"/>
      <c r="H247" s="19"/>
      <c r="I247" s="19"/>
      <c r="J247" s="237"/>
      <c r="K247" s="236"/>
      <c r="L247" s="236"/>
      <c r="M247" s="236"/>
      <c r="N247" s="236"/>
      <c r="P247" s="19"/>
      <c r="Q247" s="19"/>
      <c r="R247" s="19"/>
    </row>
    <row r="248" spans="2:18" s="172" customFormat="1" ht="18.75" hidden="1" x14ac:dyDescent="0.35">
      <c r="B248" s="236"/>
      <c r="C248" s="236"/>
      <c r="D248" s="236"/>
      <c r="E248" s="236"/>
      <c r="F248" s="236"/>
      <c r="G248" s="236"/>
      <c r="H248" s="19"/>
      <c r="I248" s="19"/>
      <c r="J248" s="237"/>
      <c r="K248" s="236"/>
      <c r="L248" s="236"/>
      <c r="M248" s="236"/>
      <c r="N248" s="236"/>
      <c r="P248" s="19"/>
      <c r="Q248" s="19"/>
      <c r="R248" s="19"/>
    </row>
    <row r="249" spans="2:18" s="172" customFormat="1" ht="18.75" hidden="1" x14ac:dyDescent="0.35">
      <c r="B249" s="236"/>
      <c r="C249" s="236"/>
      <c r="D249" s="236"/>
      <c r="E249" s="236"/>
      <c r="F249" s="236"/>
      <c r="G249" s="236"/>
      <c r="H249" s="19"/>
      <c r="I249" s="19"/>
      <c r="J249" s="237"/>
      <c r="K249" s="236"/>
      <c r="L249" s="236"/>
      <c r="M249" s="236"/>
      <c r="N249" s="236"/>
      <c r="P249" s="19"/>
      <c r="Q249" s="19"/>
      <c r="R249" s="19"/>
    </row>
    <row r="250" spans="2:18" s="172" customFormat="1" ht="18.75" hidden="1" x14ac:dyDescent="0.35">
      <c r="B250" s="236"/>
      <c r="C250" s="236"/>
      <c r="D250" s="236"/>
      <c r="E250" s="236"/>
      <c r="F250" s="236"/>
      <c r="G250" s="236"/>
      <c r="H250" s="19"/>
      <c r="I250" s="19"/>
      <c r="J250" s="237"/>
      <c r="K250" s="236"/>
      <c r="L250" s="236"/>
      <c r="M250" s="236"/>
      <c r="N250" s="236"/>
      <c r="P250" s="19"/>
      <c r="Q250" s="19"/>
      <c r="R250" s="19"/>
    </row>
    <row r="251" spans="2:18" s="172" customFormat="1" ht="18.75" hidden="1" x14ac:dyDescent="0.35">
      <c r="B251" s="236"/>
      <c r="C251" s="236"/>
      <c r="D251" s="236"/>
      <c r="E251" s="236"/>
      <c r="F251" s="236"/>
      <c r="G251" s="236"/>
      <c r="H251" s="19"/>
      <c r="I251" s="19"/>
      <c r="J251" s="237"/>
      <c r="K251" s="236"/>
      <c r="L251" s="236"/>
      <c r="M251" s="236"/>
      <c r="N251" s="236"/>
      <c r="P251" s="19"/>
      <c r="Q251" s="19"/>
      <c r="R251" s="19"/>
    </row>
    <row r="252" spans="2:18" s="172" customFormat="1" ht="18.75" hidden="1" x14ac:dyDescent="0.35">
      <c r="B252" s="236"/>
      <c r="C252" s="236"/>
      <c r="D252" s="236"/>
      <c r="E252" s="236"/>
      <c r="F252" s="236"/>
      <c r="G252" s="236"/>
      <c r="H252" s="19"/>
      <c r="I252" s="19"/>
      <c r="J252" s="237"/>
      <c r="K252" s="236"/>
      <c r="L252" s="236"/>
      <c r="M252" s="236"/>
      <c r="N252" s="236"/>
      <c r="P252" s="19"/>
      <c r="Q252" s="19"/>
      <c r="R252" s="19"/>
    </row>
    <row r="253" spans="2:18" s="172" customFormat="1" ht="18.75" hidden="1" x14ac:dyDescent="0.35">
      <c r="B253" s="236"/>
      <c r="C253" s="236"/>
      <c r="D253" s="236"/>
      <c r="E253" s="236"/>
      <c r="F253" s="236"/>
      <c r="G253" s="236"/>
      <c r="H253" s="19"/>
      <c r="I253" s="19"/>
      <c r="J253" s="237"/>
      <c r="K253" s="236"/>
      <c r="L253" s="236"/>
      <c r="M253" s="236"/>
      <c r="N253" s="236"/>
      <c r="P253" s="19"/>
      <c r="Q253" s="19"/>
      <c r="R253" s="19"/>
    </row>
    <row r="254" spans="2:18" s="172" customFormat="1" ht="18.75" hidden="1" x14ac:dyDescent="0.35">
      <c r="B254" s="236"/>
      <c r="C254" s="236"/>
      <c r="D254" s="236"/>
      <c r="E254" s="236"/>
      <c r="F254" s="236"/>
      <c r="G254" s="236"/>
      <c r="H254" s="19"/>
      <c r="I254" s="19"/>
      <c r="J254" s="237"/>
      <c r="K254" s="236"/>
      <c r="L254" s="236"/>
      <c r="M254" s="236"/>
      <c r="N254" s="236"/>
      <c r="P254" s="19"/>
      <c r="Q254" s="19"/>
      <c r="R254" s="19"/>
    </row>
    <row r="255" spans="2:18" s="172" customFormat="1" ht="18.75" hidden="1" x14ac:dyDescent="0.35">
      <c r="B255" s="236"/>
      <c r="C255" s="236"/>
      <c r="D255" s="236"/>
      <c r="E255" s="236"/>
      <c r="F255" s="236"/>
      <c r="G255" s="236"/>
      <c r="H255" s="19"/>
      <c r="I255" s="19"/>
      <c r="J255" s="237"/>
      <c r="K255" s="236"/>
      <c r="L255" s="236"/>
      <c r="M255" s="236"/>
      <c r="N255" s="236"/>
      <c r="P255" s="19"/>
      <c r="Q255" s="19"/>
      <c r="R255" s="19"/>
    </row>
    <row r="256" spans="2:18" s="172" customFormat="1" ht="18.75" hidden="1" x14ac:dyDescent="0.35">
      <c r="B256" s="236"/>
      <c r="C256" s="236"/>
      <c r="D256" s="236"/>
      <c r="E256" s="236"/>
      <c r="F256" s="236"/>
      <c r="G256" s="236"/>
      <c r="H256" s="19"/>
      <c r="I256" s="19"/>
      <c r="J256" s="237"/>
      <c r="K256" s="236"/>
      <c r="L256" s="236"/>
      <c r="M256" s="236"/>
      <c r="N256" s="236"/>
      <c r="P256" s="19"/>
      <c r="Q256" s="19"/>
      <c r="R256" s="19"/>
    </row>
    <row r="257" spans="2:18" s="172" customFormat="1" ht="18.75" hidden="1" x14ac:dyDescent="0.35">
      <c r="B257" s="236"/>
      <c r="C257" s="236"/>
      <c r="D257" s="236"/>
      <c r="E257" s="236"/>
      <c r="F257" s="236"/>
      <c r="G257" s="236"/>
      <c r="H257" s="19"/>
      <c r="I257" s="19"/>
      <c r="J257" s="237"/>
      <c r="K257" s="236"/>
      <c r="L257" s="236"/>
      <c r="M257" s="236"/>
      <c r="N257" s="236"/>
      <c r="P257" s="19"/>
      <c r="Q257" s="19"/>
      <c r="R257" s="19"/>
    </row>
    <row r="258" spans="2:18" s="172" customFormat="1" ht="18.75" hidden="1" x14ac:dyDescent="0.35">
      <c r="B258" s="236"/>
      <c r="C258" s="236"/>
      <c r="D258" s="236"/>
      <c r="E258" s="236"/>
      <c r="F258" s="236"/>
      <c r="G258" s="236"/>
      <c r="H258" s="19"/>
      <c r="I258" s="19"/>
      <c r="J258" s="237"/>
      <c r="K258" s="236"/>
      <c r="L258" s="236"/>
      <c r="M258" s="236"/>
      <c r="N258" s="236"/>
      <c r="P258" s="19"/>
      <c r="Q258" s="19"/>
      <c r="R258" s="19"/>
    </row>
    <row r="259" spans="2:18" s="172" customFormat="1" ht="18.75" hidden="1" x14ac:dyDescent="0.35">
      <c r="B259" s="236"/>
      <c r="C259" s="236"/>
      <c r="D259" s="236"/>
      <c r="E259" s="236"/>
      <c r="F259" s="236"/>
      <c r="G259" s="236"/>
      <c r="H259" s="19"/>
      <c r="I259" s="19"/>
      <c r="J259" s="237"/>
      <c r="K259" s="236"/>
      <c r="L259" s="236"/>
      <c r="M259" s="236"/>
      <c r="N259" s="236"/>
      <c r="P259" s="19"/>
      <c r="Q259" s="19"/>
      <c r="R259" s="19"/>
    </row>
    <row r="260" spans="2:18" s="172" customFormat="1" ht="18.75" hidden="1" x14ac:dyDescent="0.35">
      <c r="B260" s="236"/>
      <c r="C260" s="236"/>
      <c r="D260" s="236"/>
      <c r="E260" s="236"/>
      <c r="F260" s="236"/>
      <c r="G260" s="236"/>
      <c r="H260" s="19"/>
      <c r="I260" s="19"/>
      <c r="J260" s="237"/>
      <c r="K260" s="236"/>
      <c r="L260" s="236"/>
      <c r="M260" s="236"/>
      <c r="N260" s="236"/>
      <c r="P260" s="19"/>
      <c r="Q260" s="19"/>
      <c r="R260" s="19"/>
    </row>
    <row r="261" spans="2:18" s="172" customFormat="1" ht="18.75" hidden="1" x14ac:dyDescent="0.35">
      <c r="B261" s="236"/>
      <c r="C261" s="236"/>
      <c r="D261" s="236"/>
      <c r="E261" s="236"/>
      <c r="F261" s="236"/>
      <c r="G261" s="236"/>
      <c r="H261" s="19"/>
      <c r="I261" s="19"/>
      <c r="J261" s="237"/>
      <c r="K261" s="236"/>
      <c r="L261" s="236"/>
      <c r="M261" s="236"/>
      <c r="N261" s="236"/>
      <c r="P261" s="19"/>
      <c r="Q261" s="19"/>
      <c r="R261" s="19"/>
    </row>
    <row r="262" spans="2:18" s="172" customFormat="1" ht="18.75" hidden="1" x14ac:dyDescent="0.35">
      <c r="B262" s="236"/>
      <c r="C262" s="236"/>
      <c r="D262" s="236"/>
      <c r="E262" s="236"/>
      <c r="F262" s="236"/>
      <c r="G262" s="236"/>
      <c r="H262" s="19"/>
      <c r="I262" s="19"/>
      <c r="J262" s="237"/>
      <c r="K262" s="236"/>
      <c r="L262" s="236"/>
      <c r="M262" s="236"/>
      <c r="N262" s="236"/>
      <c r="P262" s="19"/>
      <c r="Q262" s="19"/>
      <c r="R262" s="19"/>
    </row>
    <row r="263" spans="2:18" s="172" customFormat="1" ht="18.75" hidden="1" x14ac:dyDescent="0.35">
      <c r="B263" s="236"/>
      <c r="C263" s="236"/>
      <c r="D263" s="236"/>
      <c r="E263" s="236"/>
      <c r="F263" s="236"/>
      <c r="G263" s="236"/>
      <c r="H263" s="19"/>
      <c r="I263" s="19"/>
      <c r="J263" s="237"/>
      <c r="K263" s="236"/>
      <c r="L263" s="236"/>
      <c r="M263" s="236"/>
      <c r="N263" s="236"/>
      <c r="P263" s="19"/>
      <c r="Q263" s="19"/>
      <c r="R263" s="19"/>
    </row>
    <row r="264" spans="2:18" s="172" customFormat="1" ht="18.75" hidden="1" x14ac:dyDescent="0.35">
      <c r="B264" s="236"/>
      <c r="C264" s="236"/>
      <c r="D264" s="236"/>
      <c r="E264" s="236"/>
      <c r="F264" s="236"/>
      <c r="G264" s="236"/>
      <c r="H264" s="19"/>
      <c r="I264" s="19"/>
      <c r="J264" s="237"/>
      <c r="K264" s="236"/>
      <c r="L264" s="236"/>
      <c r="M264" s="236"/>
      <c r="N264" s="236"/>
      <c r="P264" s="19"/>
      <c r="Q264" s="19"/>
      <c r="R264" s="19"/>
    </row>
    <row r="265" spans="2:18" s="172" customFormat="1" ht="18.75" hidden="1" x14ac:dyDescent="0.35">
      <c r="B265" s="236"/>
      <c r="C265" s="236"/>
      <c r="D265" s="236"/>
      <c r="E265" s="236"/>
      <c r="F265" s="236"/>
      <c r="G265" s="236"/>
      <c r="H265" s="19"/>
      <c r="I265" s="19"/>
      <c r="J265" s="237"/>
      <c r="K265" s="236"/>
      <c r="L265" s="236"/>
      <c r="M265" s="236"/>
      <c r="N265" s="236"/>
      <c r="P265" s="19"/>
      <c r="Q265" s="19"/>
      <c r="R265" s="19"/>
    </row>
    <row r="266" spans="2:18" s="172" customFormat="1" ht="18.75" hidden="1" x14ac:dyDescent="0.35">
      <c r="B266" s="236"/>
      <c r="C266" s="236"/>
      <c r="D266" s="236"/>
      <c r="E266" s="236"/>
      <c r="F266" s="236"/>
      <c r="G266" s="236"/>
      <c r="H266" s="19"/>
      <c r="I266" s="19"/>
      <c r="J266" s="237"/>
      <c r="K266" s="236"/>
      <c r="L266" s="236"/>
      <c r="M266" s="236"/>
      <c r="N266" s="236"/>
      <c r="P266" s="19"/>
      <c r="Q266" s="19"/>
      <c r="R266" s="19"/>
    </row>
    <row r="267" spans="2:18" s="172" customFormat="1" ht="18.75" hidden="1" x14ac:dyDescent="0.35">
      <c r="B267" s="236"/>
      <c r="C267" s="236"/>
      <c r="D267" s="236"/>
      <c r="E267" s="236"/>
      <c r="F267" s="236"/>
      <c r="G267" s="236"/>
      <c r="H267" s="19"/>
      <c r="I267" s="19"/>
      <c r="J267" s="237"/>
      <c r="K267" s="236"/>
      <c r="L267" s="236"/>
      <c r="M267" s="236"/>
      <c r="N267" s="236"/>
      <c r="P267" s="19"/>
      <c r="Q267" s="19"/>
      <c r="R267" s="19"/>
    </row>
    <row r="268" spans="2:18" s="172" customFormat="1" ht="18.75" hidden="1" x14ac:dyDescent="0.35">
      <c r="B268" s="236"/>
      <c r="C268" s="236"/>
      <c r="D268" s="236"/>
      <c r="E268" s="236"/>
      <c r="F268" s="236"/>
      <c r="G268" s="236"/>
      <c r="H268" s="19"/>
      <c r="I268" s="19"/>
      <c r="J268" s="237"/>
      <c r="K268" s="236"/>
      <c r="L268" s="236"/>
      <c r="M268" s="236"/>
      <c r="N268" s="236"/>
      <c r="P268" s="19"/>
      <c r="Q268" s="19"/>
      <c r="R268" s="19"/>
    </row>
    <row r="269" spans="2:18" s="172" customFormat="1" ht="18.75" hidden="1" x14ac:dyDescent="0.35">
      <c r="B269" s="236"/>
      <c r="C269" s="236"/>
      <c r="D269" s="236"/>
      <c r="E269" s="236"/>
      <c r="F269" s="236"/>
      <c r="G269" s="236"/>
      <c r="H269" s="19"/>
      <c r="I269" s="19"/>
      <c r="J269" s="237"/>
      <c r="K269" s="236"/>
      <c r="L269" s="236"/>
      <c r="M269" s="236"/>
      <c r="N269" s="236"/>
      <c r="P269" s="19"/>
      <c r="Q269" s="19"/>
      <c r="R269" s="19"/>
    </row>
    <row r="270" spans="2:18" s="172" customFormat="1" ht="18.75" hidden="1" x14ac:dyDescent="0.35">
      <c r="B270" s="236"/>
      <c r="C270" s="236"/>
      <c r="D270" s="236"/>
      <c r="E270" s="236"/>
      <c r="F270" s="236"/>
      <c r="G270" s="236"/>
      <c r="H270" s="19"/>
      <c r="I270" s="19"/>
      <c r="J270" s="237"/>
      <c r="K270" s="236"/>
      <c r="L270" s="236"/>
      <c r="M270" s="236"/>
      <c r="N270" s="236"/>
      <c r="P270" s="19"/>
      <c r="Q270" s="19"/>
      <c r="R270" s="19"/>
    </row>
    <row r="271" spans="2:18" s="172" customFormat="1" ht="18.75" hidden="1" x14ac:dyDescent="0.35">
      <c r="B271" s="236"/>
      <c r="C271" s="236"/>
      <c r="D271" s="236"/>
      <c r="E271" s="236"/>
      <c r="F271" s="236"/>
      <c r="G271" s="236"/>
      <c r="H271" s="19"/>
      <c r="I271" s="19"/>
      <c r="J271" s="237"/>
      <c r="K271" s="236"/>
      <c r="L271" s="236"/>
      <c r="M271" s="236"/>
      <c r="N271" s="236"/>
      <c r="P271" s="19"/>
      <c r="Q271" s="19"/>
      <c r="R271" s="19"/>
    </row>
    <row r="272" spans="2:18" s="172" customFormat="1" ht="18.75" hidden="1" x14ac:dyDescent="0.35">
      <c r="B272" s="236"/>
      <c r="C272" s="236"/>
      <c r="D272" s="236"/>
      <c r="E272" s="236"/>
      <c r="F272" s="236"/>
      <c r="G272" s="236"/>
      <c r="H272" s="19"/>
      <c r="I272" s="19"/>
      <c r="J272" s="237"/>
      <c r="K272" s="236"/>
      <c r="L272" s="236"/>
      <c r="M272" s="236"/>
      <c r="N272" s="236"/>
      <c r="P272" s="19"/>
      <c r="Q272" s="19"/>
      <c r="R272" s="19"/>
    </row>
    <row r="273" spans="2:18" s="172" customFormat="1" ht="18.75" hidden="1" x14ac:dyDescent="0.35">
      <c r="B273" s="236"/>
      <c r="C273" s="236"/>
      <c r="D273" s="236"/>
      <c r="E273" s="236"/>
      <c r="F273" s="236"/>
      <c r="G273" s="236"/>
      <c r="H273" s="19"/>
      <c r="I273" s="19"/>
      <c r="J273" s="237"/>
      <c r="K273" s="236"/>
      <c r="L273" s="236"/>
      <c r="M273" s="236"/>
      <c r="N273" s="236"/>
      <c r="P273" s="19"/>
      <c r="Q273" s="19"/>
      <c r="R273" s="19"/>
    </row>
    <row r="274" spans="2:18" s="172" customFormat="1" ht="18.75" hidden="1" x14ac:dyDescent="0.35">
      <c r="B274" s="236"/>
      <c r="C274" s="236"/>
      <c r="D274" s="236"/>
      <c r="E274" s="236"/>
      <c r="F274" s="236"/>
      <c r="G274" s="236"/>
      <c r="H274" s="19"/>
      <c r="I274" s="19"/>
      <c r="J274" s="237"/>
      <c r="K274" s="236"/>
      <c r="L274" s="236"/>
      <c r="M274" s="236"/>
      <c r="N274" s="236"/>
      <c r="P274" s="19"/>
      <c r="Q274" s="19"/>
      <c r="R274" s="19"/>
    </row>
    <row r="275" spans="2:18" s="172" customFormat="1" ht="18.75" hidden="1" x14ac:dyDescent="0.35">
      <c r="B275" s="236"/>
      <c r="C275" s="236"/>
      <c r="D275" s="236"/>
      <c r="E275" s="236"/>
      <c r="F275" s="236"/>
      <c r="G275" s="236"/>
      <c r="H275" s="19"/>
      <c r="I275" s="19"/>
      <c r="J275" s="237"/>
      <c r="K275" s="236"/>
      <c r="L275" s="236"/>
      <c r="M275" s="236"/>
      <c r="N275" s="236"/>
      <c r="P275" s="19"/>
      <c r="Q275" s="19"/>
      <c r="R275" s="19"/>
    </row>
    <row r="276" spans="2:18" s="172" customFormat="1" ht="18.75" hidden="1" x14ac:dyDescent="0.35">
      <c r="B276" s="236"/>
      <c r="C276" s="236"/>
      <c r="D276" s="236"/>
      <c r="E276" s="236"/>
      <c r="F276" s="236"/>
      <c r="G276" s="236"/>
      <c r="H276" s="19"/>
      <c r="I276" s="19"/>
      <c r="J276" s="237"/>
      <c r="K276" s="236"/>
      <c r="L276" s="236"/>
      <c r="M276" s="236"/>
      <c r="N276" s="236"/>
      <c r="P276" s="19"/>
      <c r="Q276" s="19"/>
      <c r="R276" s="19"/>
    </row>
    <row r="277" spans="2:18" s="172" customFormat="1" ht="18.75" hidden="1" x14ac:dyDescent="0.35">
      <c r="B277" s="236"/>
      <c r="C277" s="236"/>
      <c r="D277" s="236"/>
      <c r="E277" s="236"/>
      <c r="F277" s="236"/>
      <c r="G277" s="236"/>
      <c r="H277" s="19"/>
      <c r="I277" s="19"/>
      <c r="J277" s="237"/>
      <c r="K277" s="236"/>
      <c r="L277" s="236"/>
      <c r="M277" s="236"/>
      <c r="N277" s="236"/>
      <c r="P277" s="19"/>
      <c r="Q277" s="19"/>
      <c r="R277" s="19"/>
    </row>
    <row r="278" spans="2:18" s="172" customFormat="1" ht="18.75" hidden="1" x14ac:dyDescent="0.35">
      <c r="B278" s="236"/>
      <c r="C278" s="236"/>
      <c r="D278" s="236"/>
      <c r="E278" s="236"/>
      <c r="F278" s="236"/>
      <c r="G278" s="236"/>
      <c r="H278" s="19"/>
      <c r="I278" s="19"/>
      <c r="J278" s="237"/>
      <c r="K278" s="236"/>
      <c r="L278" s="236"/>
      <c r="M278" s="236"/>
      <c r="N278" s="236"/>
      <c r="P278" s="19"/>
      <c r="Q278" s="19"/>
      <c r="R278" s="19"/>
    </row>
    <row r="279" spans="2:18" s="172" customFormat="1" ht="18.75" hidden="1" x14ac:dyDescent="0.35">
      <c r="B279" s="236"/>
      <c r="C279" s="236"/>
      <c r="D279" s="236"/>
      <c r="E279" s="236"/>
      <c r="F279" s="236"/>
      <c r="G279" s="236"/>
      <c r="H279" s="19"/>
      <c r="I279" s="19"/>
      <c r="J279" s="237"/>
      <c r="K279" s="236"/>
      <c r="L279" s="236"/>
      <c r="M279" s="236"/>
      <c r="N279" s="236"/>
      <c r="P279" s="19"/>
      <c r="Q279" s="19"/>
      <c r="R279" s="19"/>
    </row>
    <row r="280" spans="2:18" s="172" customFormat="1" ht="18.75" hidden="1" x14ac:dyDescent="0.35">
      <c r="B280" s="236"/>
      <c r="C280" s="236"/>
      <c r="D280" s="236"/>
      <c r="E280" s="236"/>
      <c r="F280" s="236"/>
      <c r="G280" s="236"/>
      <c r="H280" s="19"/>
      <c r="I280" s="19"/>
      <c r="J280" s="237"/>
      <c r="K280" s="236"/>
      <c r="L280" s="236"/>
      <c r="M280" s="236"/>
      <c r="N280" s="236"/>
      <c r="P280" s="19"/>
      <c r="Q280" s="19"/>
      <c r="R280" s="19"/>
    </row>
    <row r="281" spans="2:18" s="172" customFormat="1" ht="18.75" hidden="1" x14ac:dyDescent="0.35">
      <c r="B281" s="236"/>
      <c r="C281" s="236"/>
      <c r="D281" s="236"/>
      <c r="E281" s="236"/>
      <c r="F281" s="236"/>
      <c r="G281" s="236"/>
      <c r="H281" s="19"/>
      <c r="I281" s="19"/>
      <c r="J281" s="237"/>
      <c r="K281" s="236"/>
      <c r="L281" s="236"/>
      <c r="M281" s="236"/>
      <c r="N281" s="236"/>
      <c r="P281" s="19"/>
      <c r="Q281" s="19"/>
      <c r="R281" s="19"/>
    </row>
    <row r="282" spans="2:18" s="172" customFormat="1" ht="18.75" hidden="1" x14ac:dyDescent="0.35">
      <c r="B282" s="236"/>
      <c r="C282" s="236"/>
      <c r="D282" s="236"/>
      <c r="E282" s="236"/>
      <c r="F282" s="236"/>
      <c r="G282" s="236"/>
      <c r="H282" s="19"/>
      <c r="I282" s="19"/>
      <c r="J282" s="237"/>
      <c r="K282" s="236"/>
      <c r="L282" s="236"/>
      <c r="M282" s="236"/>
      <c r="N282" s="236"/>
      <c r="P282" s="19"/>
      <c r="Q282" s="19"/>
      <c r="R282" s="19"/>
    </row>
    <row r="283" spans="2:18" s="172" customFormat="1" ht="18.75" hidden="1" x14ac:dyDescent="0.35">
      <c r="B283" s="236"/>
      <c r="C283" s="236"/>
      <c r="D283" s="236"/>
      <c r="E283" s="236"/>
      <c r="F283" s="236"/>
      <c r="G283" s="236"/>
      <c r="H283" s="19"/>
      <c r="I283" s="19"/>
      <c r="J283" s="237"/>
      <c r="K283" s="236"/>
      <c r="L283" s="236"/>
      <c r="M283" s="236"/>
      <c r="N283" s="236"/>
      <c r="P283" s="19"/>
      <c r="Q283" s="19"/>
      <c r="R283" s="19"/>
    </row>
    <row r="284" spans="2:18" s="172" customFormat="1" ht="18.75" hidden="1" x14ac:dyDescent="0.35">
      <c r="B284" s="236"/>
      <c r="C284" s="236"/>
      <c r="D284" s="236"/>
      <c r="E284" s="236"/>
      <c r="F284" s="236"/>
      <c r="G284" s="236"/>
      <c r="H284" s="19"/>
      <c r="I284" s="19"/>
      <c r="J284" s="237"/>
      <c r="K284" s="236"/>
      <c r="L284" s="236"/>
      <c r="M284" s="236"/>
      <c r="N284" s="236"/>
      <c r="P284" s="19"/>
      <c r="Q284" s="19"/>
      <c r="R284" s="19"/>
    </row>
    <row r="285" spans="2:18" s="172" customFormat="1" ht="18.75" hidden="1" x14ac:dyDescent="0.35">
      <c r="B285" s="236"/>
      <c r="C285" s="236"/>
      <c r="D285" s="236"/>
      <c r="E285" s="236"/>
      <c r="F285" s="236"/>
      <c r="G285" s="236"/>
      <c r="H285" s="19"/>
      <c r="I285" s="19"/>
      <c r="J285" s="237"/>
      <c r="K285" s="236"/>
      <c r="L285" s="236"/>
      <c r="M285" s="236"/>
      <c r="N285" s="236"/>
      <c r="P285" s="19"/>
      <c r="Q285" s="19"/>
      <c r="R285" s="19"/>
    </row>
    <row r="286" spans="2:18" s="172" customFormat="1" ht="18.75" hidden="1" x14ac:dyDescent="0.35">
      <c r="B286" s="236"/>
      <c r="C286" s="236"/>
      <c r="D286" s="236"/>
      <c r="E286" s="236"/>
      <c r="F286" s="236"/>
      <c r="G286" s="236"/>
      <c r="H286" s="19"/>
      <c r="I286" s="19"/>
      <c r="J286" s="237"/>
      <c r="K286" s="236"/>
      <c r="L286" s="236"/>
      <c r="M286" s="236"/>
      <c r="N286" s="236"/>
      <c r="P286" s="19"/>
      <c r="Q286" s="19"/>
      <c r="R286" s="19"/>
    </row>
    <row r="287" spans="2:18" s="172" customFormat="1" ht="18.75" hidden="1" x14ac:dyDescent="0.35">
      <c r="B287" s="236"/>
      <c r="C287" s="236"/>
      <c r="D287" s="236"/>
      <c r="E287" s="236"/>
      <c r="F287" s="236"/>
      <c r="G287" s="236"/>
      <c r="H287" s="19"/>
      <c r="I287" s="19"/>
      <c r="J287" s="237"/>
      <c r="K287" s="236"/>
      <c r="L287" s="236"/>
      <c r="M287" s="236"/>
      <c r="N287" s="236"/>
      <c r="P287" s="19"/>
      <c r="Q287" s="19"/>
      <c r="R287" s="19"/>
    </row>
    <row r="288" spans="2:18" s="172" customFormat="1" ht="18.75" hidden="1" x14ac:dyDescent="0.35">
      <c r="B288" s="236"/>
      <c r="C288" s="236"/>
      <c r="D288" s="236"/>
      <c r="E288" s="236"/>
      <c r="F288" s="236"/>
      <c r="G288" s="236"/>
      <c r="H288" s="19"/>
      <c r="I288" s="19"/>
      <c r="J288" s="237"/>
      <c r="K288" s="236"/>
      <c r="L288" s="236"/>
      <c r="M288" s="236"/>
      <c r="N288" s="236"/>
      <c r="P288" s="19"/>
      <c r="Q288" s="19"/>
      <c r="R288" s="19"/>
    </row>
    <row r="289" spans="2:18" s="172" customFormat="1" ht="18.75" hidden="1" x14ac:dyDescent="0.35">
      <c r="B289" s="236"/>
      <c r="C289" s="236"/>
      <c r="D289" s="236"/>
      <c r="E289" s="236"/>
      <c r="F289" s="236"/>
      <c r="G289" s="236"/>
      <c r="H289" s="19"/>
      <c r="I289" s="19"/>
      <c r="J289" s="237"/>
      <c r="K289" s="236"/>
      <c r="L289" s="236"/>
      <c r="M289" s="236"/>
      <c r="N289" s="236"/>
      <c r="P289" s="19"/>
      <c r="Q289" s="19"/>
      <c r="R289" s="19"/>
    </row>
    <row r="290" spans="2:18" s="172" customFormat="1" ht="18.75" hidden="1" x14ac:dyDescent="0.35">
      <c r="B290" s="236"/>
      <c r="C290" s="236"/>
      <c r="D290" s="236"/>
      <c r="E290" s="236"/>
      <c r="F290" s="236"/>
      <c r="G290" s="236"/>
      <c r="H290" s="19"/>
      <c r="I290" s="19"/>
      <c r="J290" s="237"/>
      <c r="K290" s="236"/>
      <c r="L290" s="236"/>
      <c r="M290" s="236"/>
      <c r="N290" s="236"/>
      <c r="P290" s="19"/>
      <c r="Q290" s="19"/>
      <c r="R290" s="19"/>
    </row>
    <row r="291" spans="2:18" s="172" customFormat="1" ht="18.75" hidden="1" x14ac:dyDescent="0.35">
      <c r="B291" s="236"/>
      <c r="C291" s="236"/>
      <c r="D291" s="236"/>
      <c r="E291" s="236"/>
      <c r="F291" s="236"/>
      <c r="G291" s="236"/>
      <c r="H291" s="19"/>
      <c r="I291" s="19"/>
      <c r="J291" s="237"/>
      <c r="K291" s="236"/>
      <c r="L291" s="236"/>
      <c r="M291" s="236"/>
      <c r="N291" s="236"/>
      <c r="P291" s="19"/>
      <c r="Q291" s="19"/>
      <c r="R291" s="19"/>
    </row>
    <row r="292" spans="2:18" s="172" customFormat="1" ht="18.75" hidden="1" x14ac:dyDescent="0.35">
      <c r="B292" s="236"/>
      <c r="C292" s="236"/>
      <c r="D292" s="236"/>
      <c r="E292" s="236"/>
      <c r="F292" s="236"/>
      <c r="G292" s="236"/>
      <c r="H292" s="19"/>
      <c r="I292" s="19"/>
      <c r="J292" s="237"/>
      <c r="K292" s="236"/>
      <c r="L292" s="236"/>
      <c r="M292" s="236"/>
      <c r="N292" s="236"/>
      <c r="P292" s="19"/>
      <c r="Q292" s="19"/>
      <c r="R292" s="19"/>
    </row>
    <row r="293" spans="2:18" s="172" customFormat="1" ht="18.75" hidden="1" x14ac:dyDescent="0.35">
      <c r="B293" s="236"/>
      <c r="C293" s="236"/>
      <c r="D293" s="236"/>
      <c r="E293" s="236"/>
      <c r="F293" s="236"/>
      <c r="G293" s="236"/>
      <c r="H293" s="19"/>
      <c r="I293" s="19"/>
      <c r="J293" s="237"/>
      <c r="K293" s="236"/>
      <c r="L293" s="236"/>
      <c r="M293" s="236"/>
      <c r="N293" s="236"/>
      <c r="P293" s="19"/>
      <c r="Q293" s="19"/>
      <c r="R293" s="19"/>
    </row>
    <row r="294" spans="2:18" s="172" customFormat="1" ht="18.75" hidden="1" x14ac:dyDescent="0.35">
      <c r="B294" s="236"/>
      <c r="C294" s="236"/>
      <c r="D294" s="236"/>
      <c r="E294" s="236"/>
      <c r="F294" s="236"/>
      <c r="G294" s="236"/>
      <c r="H294" s="19"/>
      <c r="I294" s="19"/>
      <c r="J294" s="237"/>
      <c r="K294" s="236"/>
      <c r="L294" s="236"/>
      <c r="M294" s="236"/>
      <c r="N294" s="236"/>
      <c r="P294" s="19"/>
      <c r="Q294" s="19"/>
      <c r="R294" s="19"/>
    </row>
    <row r="295" spans="2:18" s="172" customFormat="1" ht="18.75" hidden="1" x14ac:dyDescent="0.35">
      <c r="B295" s="236"/>
      <c r="C295" s="236"/>
      <c r="D295" s="236"/>
      <c r="E295" s="236"/>
      <c r="F295" s="236"/>
      <c r="G295" s="236"/>
      <c r="H295" s="19"/>
      <c r="I295" s="19"/>
      <c r="J295" s="237"/>
      <c r="K295" s="236"/>
      <c r="L295" s="236"/>
      <c r="M295" s="236"/>
      <c r="N295" s="236"/>
      <c r="P295" s="19"/>
      <c r="Q295" s="19"/>
      <c r="R295" s="19"/>
    </row>
    <row r="296" spans="2:18" s="172" customFormat="1" ht="18.75" hidden="1" x14ac:dyDescent="0.35">
      <c r="B296" s="236"/>
      <c r="C296" s="236"/>
      <c r="D296" s="236"/>
      <c r="E296" s="236"/>
      <c r="F296" s="236"/>
      <c r="G296" s="236"/>
      <c r="H296" s="19"/>
      <c r="I296" s="19"/>
      <c r="J296" s="237"/>
      <c r="K296" s="236"/>
      <c r="L296" s="236"/>
      <c r="M296" s="236"/>
      <c r="N296" s="236"/>
      <c r="P296" s="19"/>
      <c r="Q296" s="19"/>
      <c r="R296" s="19"/>
    </row>
    <row r="297" spans="2:18" s="172" customFormat="1" ht="18.75" hidden="1" x14ac:dyDescent="0.35">
      <c r="B297" s="236"/>
      <c r="C297" s="236"/>
      <c r="D297" s="236"/>
      <c r="E297" s="236"/>
      <c r="F297" s="236"/>
      <c r="G297" s="236"/>
      <c r="H297" s="19"/>
      <c r="I297" s="19"/>
      <c r="J297" s="237"/>
      <c r="K297" s="236"/>
      <c r="L297" s="236"/>
      <c r="M297" s="236"/>
      <c r="N297" s="236"/>
      <c r="P297" s="19"/>
      <c r="Q297" s="19"/>
      <c r="R297" s="19"/>
    </row>
    <row r="298" spans="2:18" s="172" customFormat="1" ht="18.75" hidden="1" x14ac:dyDescent="0.35">
      <c r="B298" s="236"/>
      <c r="C298" s="236"/>
      <c r="D298" s="236"/>
      <c r="E298" s="236"/>
      <c r="F298" s="236"/>
      <c r="G298" s="236"/>
      <c r="H298" s="19"/>
      <c r="I298" s="19"/>
      <c r="J298" s="237"/>
      <c r="K298" s="236"/>
      <c r="L298" s="236"/>
      <c r="M298" s="236"/>
      <c r="N298" s="236"/>
      <c r="P298" s="19"/>
      <c r="Q298" s="19"/>
      <c r="R298" s="19"/>
    </row>
    <row r="299" spans="2:18" s="172" customFormat="1" ht="18.75" hidden="1" x14ac:dyDescent="0.35">
      <c r="B299" s="236"/>
      <c r="C299" s="236"/>
      <c r="D299" s="236"/>
      <c r="E299" s="236"/>
      <c r="F299" s="236"/>
      <c r="G299" s="236"/>
      <c r="H299" s="19"/>
      <c r="I299" s="19"/>
      <c r="J299" s="237"/>
      <c r="K299" s="236"/>
      <c r="L299" s="236"/>
      <c r="M299" s="236"/>
      <c r="N299" s="236"/>
      <c r="P299" s="19"/>
      <c r="Q299" s="19"/>
      <c r="R299" s="19"/>
    </row>
    <row r="300" spans="2:18" s="172" customFormat="1" ht="18.75" hidden="1" x14ac:dyDescent="0.35">
      <c r="B300" s="236"/>
      <c r="C300" s="236"/>
      <c r="D300" s="236"/>
      <c r="E300" s="236"/>
      <c r="F300" s="236"/>
      <c r="G300" s="236"/>
      <c r="H300" s="19"/>
      <c r="I300" s="19"/>
      <c r="J300" s="237"/>
      <c r="K300" s="236"/>
      <c r="L300" s="236"/>
      <c r="M300" s="236"/>
      <c r="N300" s="236"/>
      <c r="P300" s="19"/>
      <c r="Q300" s="19"/>
      <c r="R300" s="19"/>
    </row>
    <row r="301" spans="2:18" s="172" customFormat="1" ht="18.75" hidden="1" x14ac:dyDescent="0.35">
      <c r="B301" s="236"/>
      <c r="C301" s="236"/>
      <c r="D301" s="236"/>
      <c r="E301" s="236"/>
      <c r="F301" s="236"/>
      <c r="G301" s="236"/>
      <c r="H301" s="19"/>
      <c r="I301" s="19"/>
      <c r="J301" s="237"/>
      <c r="K301" s="236"/>
      <c r="L301" s="236"/>
      <c r="M301" s="236"/>
      <c r="N301" s="236"/>
      <c r="P301" s="19"/>
      <c r="Q301" s="19"/>
      <c r="R301" s="19"/>
    </row>
    <row r="302" spans="2:18" s="172" customFormat="1" ht="18.75" hidden="1" x14ac:dyDescent="0.35">
      <c r="B302" s="236"/>
      <c r="C302" s="236"/>
      <c r="D302" s="236"/>
      <c r="E302" s="236"/>
      <c r="F302" s="236"/>
      <c r="G302" s="236"/>
      <c r="H302" s="19"/>
      <c r="I302" s="19"/>
      <c r="J302" s="237"/>
      <c r="K302" s="236"/>
      <c r="L302" s="236"/>
      <c r="M302" s="236"/>
      <c r="N302" s="236"/>
      <c r="P302" s="19"/>
      <c r="Q302" s="19"/>
      <c r="R302" s="19"/>
    </row>
    <row r="303" spans="2:18" s="172" customFormat="1" ht="18.75" hidden="1" x14ac:dyDescent="0.35">
      <c r="B303" s="236"/>
      <c r="C303" s="236"/>
      <c r="D303" s="236"/>
      <c r="E303" s="236"/>
      <c r="F303" s="236"/>
      <c r="G303" s="236"/>
      <c r="H303" s="19"/>
      <c r="I303" s="19"/>
      <c r="J303" s="237"/>
      <c r="K303" s="236"/>
      <c r="L303" s="236"/>
      <c r="M303" s="236"/>
      <c r="N303" s="236"/>
      <c r="P303" s="19"/>
      <c r="Q303" s="19"/>
      <c r="R303" s="19"/>
    </row>
    <row r="304" spans="2:18" s="172" customFormat="1" ht="18.75" hidden="1" x14ac:dyDescent="0.35">
      <c r="B304" s="236"/>
      <c r="C304" s="236"/>
      <c r="D304" s="236"/>
      <c r="E304" s="236"/>
      <c r="F304" s="236"/>
      <c r="G304" s="236"/>
      <c r="H304" s="19"/>
      <c r="I304" s="19"/>
      <c r="J304" s="237"/>
      <c r="K304" s="236"/>
      <c r="L304" s="236"/>
      <c r="M304" s="236"/>
      <c r="N304" s="236"/>
      <c r="P304" s="19"/>
      <c r="Q304" s="19"/>
      <c r="R304" s="19"/>
    </row>
    <row r="305" spans="2:18" s="172" customFormat="1" ht="18.75" hidden="1" x14ac:dyDescent="0.35">
      <c r="B305" s="236"/>
      <c r="C305" s="236"/>
      <c r="D305" s="236"/>
      <c r="E305" s="236"/>
      <c r="F305" s="236"/>
      <c r="G305" s="236"/>
      <c r="H305" s="19"/>
      <c r="I305" s="19"/>
      <c r="J305" s="237"/>
      <c r="K305" s="236"/>
      <c r="L305" s="236"/>
      <c r="M305" s="236"/>
      <c r="N305" s="236"/>
      <c r="P305" s="19"/>
      <c r="Q305" s="19"/>
      <c r="R305" s="19"/>
    </row>
    <row r="306" spans="2:18" s="172" customFormat="1" ht="18.75" hidden="1" x14ac:dyDescent="0.35">
      <c r="B306" s="236"/>
      <c r="C306" s="236"/>
      <c r="D306" s="236"/>
      <c r="E306" s="236"/>
      <c r="F306" s="236"/>
      <c r="G306" s="236"/>
      <c r="H306" s="19"/>
      <c r="I306" s="19"/>
      <c r="J306" s="237"/>
      <c r="K306" s="236"/>
      <c r="L306" s="236"/>
      <c r="M306" s="236"/>
      <c r="N306" s="236"/>
      <c r="P306" s="19"/>
      <c r="Q306" s="19"/>
      <c r="R306" s="19"/>
    </row>
    <row r="307" spans="2:18" s="172" customFormat="1" ht="18.75" hidden="1" x14ac:dyDescent="0.35">
      <c r="B307" s="236"/>
      <c r="C307" s="236"/>
      <c r="D307" s="236"/>
      <c r="E307" s="236"/>
      <c r="F307" s="236"/>
      <c r="G307" s="236"/>
      <c r="H307" s="19"/>
      <c r="I307" s="19"/>
      <c r="J307" s="237"/>
      <c r="K307" s="236"/>
      <c r="L307" s="236"/>
      <c r="M307" s="236"/>
      <c r="N307" s="236"/>
      <c r="P307" s="19"/>
      <c r="Q307" s="19"/>
      <c r="R307" s="19"/>
    </row>
    <row r="308" spans="2:18" s="172" customFormat="1" ht="18.75" hidden="1" x14ac:dyDescent="0.35">
      <c r="B308" s="236"/>
      <c r="C308" s="236"/>
      <c r="D308" s="236"/>
      <c r="E308" s="236"/>
      <c r="F308" s="236"/>
      <c r="G308" s="236"/>
      <c r="H308" s="19"/>
      <c r="I308" s="19"/>
      <c r="J308" s="237"/>
      <c r="K308" s="236"/>
      <c r="L308" s="236"/>
      <c r="M308" s="236"/>
      <c r="N308" s="236"/>
      <c r="P308" s="19"/>
      <c r="Q308" s="19"/>
      <c r="R308" s="19"/>
    </row>
    <row r="309" spans="2:18" ht="18.75" hidden="1" x14ac:dyDescent="0.35">
      <c r="P309" s="19"/>
      <c r="Q309" s="19"/>
    </row>
    <row r="310" spans="2:18" ht="18.75" hidden="1" x14ac:dyDescent="0.35">
      <c r="P310" s="19"/>
      <c r="Q310" s="19"/>
    </row>
    <row r="311" spans="2:18" ht="18.75" hidden="1" x14ac:dyDescent="0.35">
      <c r="P311" s="19"/>
      <c r="Q311" s="19"/>
    </row>
    <row r="312" spans="2:18" ht="18.75" hidden="1" x14ac:dyDescent="0.35">
      <c r="P312" s="19"/>
      <c r="Q312" s="19"/>
    </row>
    <row r="313" spans="2:18" ht="18.75" hidden="1" x14ac:dyDescent="0.35">
      <c r="P313" s="19"/>
      <c r="Q313" s="19"/>
    </row>
    <row r="314" spans="2:18" ht="18.75" hidden="1" x14ac:dyDescent="0.35">
      <c r="P314" s="19"/>
      <c r="Q314" s="19"/>
    </row>
    <row r="315" spans="2:18" ht="18.75" hidden="1" x14ac:dyDescent="0.35">
      <c r="P315" s="19"/>
      <c r="Q315" s="19"/>
    </row>
    <row r="316" spans="2:18" ht="18.75" hidden="1" x14ac:dyDescent="0.35">
      <c r="P316" s="19"/>
      <c r="Q316" s="19"/>
    </row>
    <row r="317" spans="2:18" ht="18.75" hidden="1" x14ac:dyDescent="0.35">
      <c r="P317" s="19"/>
      <c r="Q317" s="19"/>
    </row>
    <row r="318" spans="2:18" ht="18.75" hidden="1" x14ac:dyDescent="0.35">
      <c r="P318" s="19"/>
      <c r="Q318" s="19"/>
    </row>
    <row r="319" spans="2:18" ht="18.75" hidden="1" x14ac:dyDescent="0.35">
      <c r="P319" s="19"/>
      <c r="Q319" s="19"/>
    </row>
    <row r="320" spans="2:18" ht="18.75" hidden="1" x14ac:dyDescent="0.35">
      <c r="P320" s="19"/>
      <c r="Q320" s="19"/>
    </row>
    <row r="321" spans="16:17" ht="18.75" hidden="1" x14ac:dyDescent="0.35">
      <c r="P321" s="19"/>
      <c r="Q321" s="19"/>
    </row>
    <row r="322" spans="16:17" ht="18.75" hidden="1" x14ac:dyDescent="0.35">
      <c r="P322" s="19"/>
      <c r="Q322" s="19"/>
    </row>
    <row r="323" spans="16:17" ht="18.75" hidden="1" x14ac:dyDescent="0.35">
      <c r="P323" s="19"/>
      <c r="Q323" s="19"/>
    </row>
    <row r="324" spans="16:17" ht="18.75" hidden="1" x14ac:dyDescent="0.35">
      <c r="P324" s="19"/>
      <c r="Q324" s="19"/>
    </row>
    <row r="325" spans="16:17" ht="18.75" hidden="1" x14ac:dyDescent="0.35">
      <c r="P325" s="19"/>
      <c r="Q325" s="19"/>
    </row>
    <row r="326" spans="16:17" ht="18.75" hidden="1" x14ac:dyDescent="0.35">
      <c r="P326" s="19"/>
      <c r="Q326" s="19"/>
    </row>
    <row r="327" spans="16:17" ht="18.75" hidden="1" x14ac:dyDescent="0.35">
      <c r="P327" s="19"/>
      <c r="Q327" s="19"/>
    </row>
  </sheetData>
  <mergeCells count="117">
    <mergeCell ref="B4:D4"/>
    <mergeCell ref="B26:B27"/>
    <mergeCell ref="B62:D62"/>
    <mergeCell ref="B7:D7"/>
    <mergeCell ref="E68:E69"/>
    <mergeCell ref="G58:G59"/>
    <mergeCell ref="F68:F69"/>
    <mergeCell ref="B53:D53"/>
    <mergeCell ref="B6:D6"/>
    <mergeCell ref="E41:E42"/>
    <mergeCell ref="E43:E44"/>
    <mergeCell ref="E45:E46"/>
    <mergeCell ref="F24:F25"/>
    <mergeCell ref="G68:G69"/>
    <mergeCell ref="F41:F42"/>
    <mergeCell ref="F43:F44"/>
    <mergeCell ref="F45:F46"/>
    <mergeCell ref="G41:G42"/>
    <mergeCell ref="G43:G44"/>
    <mergeCell ref="G45:G46"/>
    <mergeCell ref="F58:F59"/>
    <mergeCell ref="E11:E14"/>
    <mergeCell ref="F11:F14"/>
    <mergeCell ref="G11:G14"/>
    <mergeCell ref="F26:F27"/>
    <mergeCell ref="G24:G25"/>
    <mergeCell ref="B17:D17"/>
    <mergeCell ref="J17:N17"/>
    <mergeCell ref="B18:D18"/>
    <mergeCell ref="J18:N18"/>
    <mergeCell ref="B19:D19"/>
    <mergeCell ref="J19:N19"/>
    <mergeCell ref="G26:G27"/>
    <mergeCell ref="B11:B14"/>
    <mergeCell ref="C11:C14"/>
    <mergeCell ref="D11:D14"/>
    <mergeCell ref="B54:D54"/>
    <mergeCell ref="B68:B69"/>
    <mergeCell ref="C68:C69"/>
    <mergeCell ref="D68:D69"/>
    <mergeCell ref="B66:D66"/>
    <mergeCell ref="E24:E25"/>
    <mergeCell ref="E26:E27"/>
    <mergeCell ref="B20:D20"/>
    <mergeCell ref="D45:D46"/>
    <mergeCell ref="B52:D52"/>
    <mergeCell ref="C41:C42"/>
    <mergeCell ref="D41:D42"/>
    <mergeCell ref="B43:B44"/>
    <mergeCell ref="C43:C44"/>
    <mergeCell ref="D43:D44"/>
    <mergeCell ref="B34:D34"/>
    <mergeCell ref="B35:D35"/>
    <mergeCell ref="B36:D36"/>
    <mergeCell ref="C26:C27"/>
    <mergeCell ref="B22:D22"/>
    <mergeCell ref="D26:D27"/>
    <mergeCell ref="J66:N66"/>
    <mergeCell ref="B64:D64"/>
    <mergeCell ref="J64:N64"/>
    <mergeCell ref="J62:N62"/>
    <mergeCell ref="B63:D63"/>
    <mergeCell ref="B56:D56"/>
    <mergeCell ref="B58:B59"/>
    <mergeCell ref="C58:C59"/>
    <mergeCell ref="D58:D59"/>
    <mergeCell ref="B61:D61"/>
    <mergeCell ref="J61:N61"/>
    <mergeCell ref="E58:E59"/>
    <mergeCell ref="B45:B46"/>
    <mergeCell ref="C45:C46"/>
    <mergeCell ref="B51:D51"/>
    <mergeCell ref="J51:N51"/>
    <mergeCell ref="D28:D31"/>
    <mergeCell ref="E28:E31"/>
    <mergeCell ref="F28:F31"/>
    <mergeCell ref="G28:G31"/>
    <mergeCell ref="B47:B48"/>
    <mergeCell ref="C47:C48"/>
    <mergeCell ref="D47:D48"/>
    <mergeCell ref="E47:E48"/>
    <mergeCell ref="F47:F48"/>
    <mergeCell ref="G47:G48"/>
    <mergeCell ref="B37:D37"/>
    <mergeCell ref="J37:N37"/>
    <mergeCell ref="J34:N34"/>
    <mergeCell ref="J35:N35"/>
    <mergeCell ref="J36:N36"/>
    <mergeCell ref="B28:B31"/>
    <mergeCell ref="C28:C31"/>
    <mergeCell ref="J39:N39"/>
    <mergeCell ref="B39:D39"/>
    <mergeCell ref="B41:B42"/>
    <mergeCell ref="C2:F2"/>
    <mergeCell ref="J7:N7"/>
    <mergeCell ref="J65:N65"/>
    <mergeCell ref="J56:N56"/>
    <mergeCell ref="J55:N55"/>
    <mergeCell ref="J54:N54"/>
    <mergeCell ref="J38:N38"/>
    <mergeCell ref="J21:N21"/>
    <mergeCell ref="J9:N9"/>
    <mergeCell ref="J63:N63"/>
    <mergeCell ref="D24:D25"/>
    <mergeCell ref="J20:N20"/>
    <mergeCell ref="J4:N4"/>
    <mergeCell ref="J6:N6"/>
    <mergeCell ref="J52:N52"/>
    <mergeCell ref="B5:D5"/>
    <mergeCell ref="J5:N5"/>
    <mergeCell ref="J8:N8"/>
    <mergeCell ref="B8:D8"/>
    <mergeCell ref="J22:N22"/>
    <mergeCell ref="B9:D9"/>
    <mergeCell ref="B24:B25"/>
    <mergeCell ref="C24:C25"/>
    <mergeCell ref="J53:N53"/>
  </mergeCells>
  <dataValidations count="10">
    <dataValidation type="list" allowBlank="1" showInputMessage="1" showErrorMessage="1" sqref="E24" xr:uid="{4F31FB81-3C0B-4963-A79D-5DC4F7FAB340}">
      <formula1>$J$24:$J$25</formula1>
    </dataValidation>
    <dataValidation type="list" allowBlank="1" showInputMessage="1" showErrorMessage="1" sqref="E26" xr:uid="{80717E7F-0175-4703-B986-B86F2AF87ED8}">
      <formula1>$J$26:$J$27</formula1>
    </dataValidation>
    <dataValidation type="list" allowBlank="1" showInputMessage="1" showErrorMessage="1" sqref="E41" xr:uid="{42482CB4-BD08-4A05-8D8B-19CD1F318CBF}">
      <formula1>$J$41:$J$42</formula1>
    </dataValidation>
    <dataValidation type="list" allowBlank="1" showInputMessage="1" showErrorMessage="1" sqref="E43" xr:uid="{F20A4A2E-CCE9-471E-AFF4-EE537A56F359}">
      <formula1>$J$43:$J$44</formula1>
    </dataValidation>
    <dataValidation type="list" allowBlank="1" showInputMessage="1" showErrorMessage="1" sqref="E45" xr:uid="{6F72065C-157A-4A89-8D74-C831E80EE045}">
      <formula1>$J$45:$J$46</formula1>
    </dataValidation>
    <dataValidation type="list" allowBlank="1" showInputMessage="1" showErrorMessage="1" sqref="E68" xr:uid="{69269B83-A8CB-4239-8D2D-64D77A5ECC8B}">
      <formula1>$J$68:$J$69</formula1>
    </dataValidation>
    <dataValidation type="list" allowBlank="1" showInputMessage="1" showErrorMessage="1" sqref="E58:E59" xr:uid="{A1F8DF92-B2B3-40CC-BD14-3984D511BEDA}">
      <formula1>$J$58:$J$59</formula1>
    </dataValidation>
    <dataValidation type="list" allowBlank="1" showInputMessage="1" showErrorMessage="1" sqref="E11:E14" xr:uid="{E6D5497A-9227-4118-8047-40098D72FE1E}">
      <formula1>$J$11:$J$14</formula1>
    </dataValidation>
    <dataValidation type="list" allowBlank="1" showInputMessage="1" showErrorMessage="1" sqref="E28:E31" xr:uid="{13F21BC5-B7A4-45E3-8617-931CD42EB452}">
      <formula1>$J$28:$J$31</formula1>
    </dataValidation>
    <dataValidation type="list" allowBlank="1" showInputMessage="1" showErrorMessage="1" sqref="E47:E48" xr:uid="{9F410521-99C4-446B-84B4-E3C7A5752A93}">
      <formula1>$J$47:$J$48</formula1>
    </dataValidation>
  </dataValidations>
  <pageMargins left="0.7" right="0.7" top="0.75" bottom="0.75" header="0.3" footer="0.3"/>
  <pageSetup paperSize="9" scale="36"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18C1-31BD-472A-91FC-61874F032944}">
  <dimension ref="A1:XFC346"/>
  <sheetViews>
    <sheetView showGridLines="0" topLeftCell="D1" zoomScale="70" zoomScaleNormal="70" workbookViewId="0">
      <selection activeCell="G3" sqref="G3"/>
    </sheetView>
  </sheetViews>
  <sheetFormatPr defaultColWidth="0" defaultRowHeight="18" zeroHeight="1" x14ac:dyDescent="0.35"/>
  <cols>
    <col min="1" max="1" width="3.140625" style="1" customWidth="1"/>
    <col min="2" max="2" width="26.5703125" style="115" customWidth="1"/>
    <col min="3" max="3" width="38.42578125" style="115" customWidth="1"/>
    <col min="4" max="4" width="14.140625" style="115" customWidth="1"/>
    <col min="5" max="5" width="31.85546875" style="115" customWidth="1"/>
    <col min="6" max="6" width="23.85546875" style="115" customWidth="1"/>
    <col min="7" max="7" width="47.140625" style="115" customWidth="1"/>
    <col min="8" max="8" width="2.85546875" style="1" customWidth="1"/>
    <col min="9" max="9" width="19.5703125" style="1" hidden="1"/>
    <col min="10" max="10" width="19.5703125" style="115" hidden="1"/>
    <col min="11" max="11" width="19.5703125" style="116" hidden="1"/>
    <col min="12" max="14" width="19.5703125" style="115" hidden="1"/>
    <col min="15" max="37" width="19.5703125" style="1" hidden="1"/>
    <col min="38" max="50" width="0" style="1" hidden="1"/>
    <col min="51" max="51" width="1.5703125" style="1" hidden="1"/>
    <col min="52" max="52" width="0" style="1" hidden="1"/>
    <col min="53" max="53" width="1.5703125" style="1" hidden="1"/>
    <col min="54" max="54" width="0" style="1" hidden="1"/>
    <col min="55" max="55" width="1.5703125" style="1" hidden="1"/>
    <col min="56" max="16248" width="0" style="1" hidden="1"/>
    <col min="16249" max="16249" width="1.5703125" style="1" hidden="1"/>
    <col min="16250" max="16350" width="0" style="1" hidden="1"/>
    <col min="16351" max="16351" width="1.5703125" style="1" hidden="1"/>
    <col min="16352" max="16353" width="0" style="1" hidden="1"/>
    <col min="16354" max="16355" width="1.5703125" style="1" hidden="1"/>
    <col min="16356" max="16383" width="0" style="1" hidden="1"/>
    <col min="16384" max="16384" width="0.7109375" style="1" hidden="1"/>
  </cols>
  <sheetData>
    <row r="1" spans="1:18" s="355" customFormat="1" ht="54" customHeight="1" x14ac:dyDescent="0.25">
      <c r="A1" s="286" t="s">
        <v>351</v>
      </c>
      <c r="B1" s="349"/>
      <c r="C1" s="349"/>
      <c r="D1" s="349"/>
      <c r="E1" s="349"/>
      <c r="F1" s="349"/>
      <c r="G1" s="349"/>
      <c r="H1" s="349"/>
      <c r="I1" s="349"/>
      <c r="J1" s="349"/>
      <c r="K1" s="350"/>
      <c r="L1" s="349"/>
      <c r="M1" s="349"/>
      <c r="N1" s="349"/>
    </row>
    <row r="2" spans="1:18" s="167" customFormat="1" ht="124.5" customHeight="1" x14ac:dyDescent="0.35">
      <c r="B2" s="20"/>
      <c r="C2" s="376" t="s">
        <v>353</v>
      </c>
      <c r="D2" s="376"/>
      <c r="E2" s="376"/>
      <c r="F2" s="376"/>
      <c r="G2" s="367" t="s">
        <v>342</v>
      </c>
      <c r="H2" s="1"/>
      <c r="I2" s="1"/>
      <c r="J2" s="239" t="s">
        <v>275</v>
      </c>
      <c r="K2" s="116"/>
      <c r="L2" s="117"/>
      <c r="M2" s="117"/>
      <c r="N2" s="117"/>
      <c r="P2" s="24" t="s">
        <v>256</v>
      </c>
      <c r="Q2" s="24"/>
      <c r="R2" s="24"/>
    </row>
    <row r="3" spans="1:18" s="167" customFormat="1" ht="19.5" thickBot="1" x14ac:dyDescent="0.4">
      <c r="B3" s="117"/>
      <c r="C3" s="117"/>
      <c r="D3" s="117"/>
      <c r="E3" s="117"/>
      <c r="F3" s="117"/>
      <c r="G3" s="117"/>
      <c r="H3" s="1"/>
      <c r="I3" s="1"/>
      <c r="J3" s="240"/>
      <c r="K3" s="116"/>
      <c r="L3" s="117"/>
      <c r="M3" s="117"/>
      <c r="N3" s="117"/>
      <c r="P3" s="26"/>
      <c r="Q3" s="26"/>
      <c r="R3" s="26"/>
    </row>
    <row r="4" spans="1:18" ht="37.5" x14ac:dyDescent="0.35">
      <c r="B4" s="653" t="s">
        <v>332</v>
      </c>
      <c r="C4" s="654"/>
      <c r="D4" s="655"/>
      <c r="E4" s="118" t="str">
        <f>J4</f>
        <v>Gender, human and labour rights</v>
      </c>
      <c r="F4" s="1"/>
      <c r="G4" s="1"/>
      <c r="J4" s="397" t="s">
        <v>350</v>
      </c>
      <c r="K4" s="399"/>
      <c r="L4" s="399"/>
      <c r="M4" s="399"/>
      <c r="N4" s="444"/>
      <c r="P4" s="26"/>
      <c r="Q4" s="26"/>
      <c r="R4" s="26"/>
    </row>
    <row r="5" spans="1:18" ht="18.75" x14ac:dyDescent="0.35">
      <c r="B5" s="539" t="s">
        <v>33</v>
      </c>
      <c r="C5" s="540"/>
      <c r="D5" s="541"/>
      <c r="E5" s="119">
        <f t="shared" ref="E5:E9" si="0">J5</f>
        <v>1</v>
      </c>
      <c r="F5" s="1"/>
      <c r="G5" s="1"/>
      <c r="J5" s="401">
        <v>1</v>
      </c>
      <c r="K5" s="402"/>
      <c r="L5" s="402"/>
      <c r="M5" s="402"/>
      <c r="N5" s="448"/>
      <c r="P5" s="26"/>
      <c r="Q5" s="120"/>
      <c r="R5" s="26"/>
    </row>
    <row r="6" spans="1:18" ht="18.75" x14ac:dyDescent="0.35">
      <c r="B6" s="539" t="s">
        <v>120</v>
      </c>
      <c r="C6" s="540"/>
      <c r="D6" s="541"/>
      <c r="E6" s="119" t="str">
        <f t="shared" si="0"/>
        <v>Product</v>
      </c>
      <c r="F6" s="1"/>
      <c r="G6" s="1"/>
      <c r="J6" s="401" t="s">
        <v>23</v>
      </c>
      <c r="K6" s="402"/>
      <c r="L6" s="402"/>
      <c r="M6" s="402"/>
      <c r="N6" s="448"/>
      <c r="P6" s="19"/>
      <c r="Q6" s="19"/>
      <c r="R6" s="26"/>
    </row>
    <row r="7" spans="1:18" ht="18.75" x14ac:dyDescent="0.35">
      <c r="B7" s="505" t="s">
        <v>247</v>
      </c>
      <c r="C7" s="506"/>
      <c r="D7" s="507"/>
      <c r="E7" s="135">
        <f>Q8</f>
        <v>8</v>
      </c>
      <c r="F7" s="1"/>
      <c r="G7" s="1"/>
      <c r="J7" s="377" t="s">
        <v>196</v>
      </c>
      <c r="K7" s="378"/>
      <c r="L7" s="378"/>
      <c r="M7" s="378"/>
      <c r="N7" s="379"/>
      <c r="P7" s="19"/>
      <c r="Q7" s="19"/>
      <c r="R7" s="26"/>
    </row>
    <row r="8" spans="1:18" ht="18.75" x14ac:dyDescent="0.35">
      <c r="B8" s="539" t="s">
        <v>31</v>
      </c>
      <c r="C8" s="540"/>
      <c r="D8" s="541"/>
      <c r="E8" s="122">
        <f t="shared" si="0"/>
        <v>12</v>
      </c>
      <c r="F8" s="1"/>
      <c r="G8" s="1"/>
      <c r="J8" s="409">
        <f>(D13*K13)+(D11*K11)</f>
        <v>12</v>
      </c>
      <c r="K8" s="410"/>
      <c r="L8" s="410"/>
      <c r="M8" s="410"/>
      <c r="N8" s="411"/>
      <c r="P8" s="26" t="s">
        <v>247</v>
      </c>
      <c r="Q8" s="26">
        <f>SUM(R11:R15)</f>
        <v>8</v>
      </c>
      <c r="R8" s="19"/>
    </row>
    <row r="9" spans="1:18" ht="19.5" thickBot="1" x14ac:dyDescent="0.4">
      <c r="B9" s="650" t="s">
        <v>121</v>
      </c>
      <c r="C9" s="651"/>
      <c r="D9" s="652"/>
      <c r="E9" s="123">
        <f t="shared" si="0"/>
        <v>6</v>
      </c>
      <c r="F9" s="1"/>
      <c r="G9" s="1"/>
      <c r="J9" s="401">
        <f>J8/2</f>
        <v>6</v>
      </c>
      <c r="K9" s="402"/>
      <c r="L9" s="402"/>
      <c r="M9" s="402"/>
      <c r="N9" s="448"/>
      <c r="P9" s="26" t="s">
        <v>248</v>
      </c>
      <c r="Q9" s="28">
        <f>Q8/J8</f>
        <v>0.66666666666666663</v>
      </c>
      <c r="R9" s="19"/>
    </row>
    <row r="10" spans="1:18" ht="70.5" customHeight="1" thickBot="1" x14ac:dyDescent="0.4">
      <c r="B10" s="29" t="s">
        <v>33</v>
      </c>
      <c r="C10" s="30" t="s">
        <v>34</v>
      </c>
      <c r="D10" s="30" t="s">
        <v>35</v>
      </c>
      <c r="E10" s="30" t="s">
        <v>254</v>
      </c>
      <c r="F10" s="31" t="s">
        <v>39</v>
      </c>
      <c r="G10" s="32" t="s">
        <v>254</v>
      </c>
      <c r="J10" s="33" t="s">
        <v>36</v>
      </c>
      <c r="K10" s="34" t="s">
        <v>37</v>
      </c>
      <c r="L10" s="34" t="s">
        <v>38</v>
      </c>
      <c r="M10" s="34" t="s">
        <v>39</v>
      </c>
      <c r="N10" s="35" t="s">
        <v>40</v>
      </c>
      <c r="P10" s="19" t="s">
        <v>246</v>
      </c>
      <c r="Q10" s="19" t="s">
        <v>249</v>
      </c>
      <c r="R10" s="19"/>
    </row>
    <row r="11" spans="1:18" ht="75" x14ac:dyDescent="0.35">
      <c r="B11" s="678" t="s">
        <v>197</v>
      </c>
      <c r="C11" s="680" t="s">
        <v>198</v>
      </c>
      <c r="D11" s="682">
        <v>0.4</v>
      </c>
      <c r="E11" s="684" t="s">
        <v>91</v>
      </c>
      <c r="F11" s="686" t="str">
        <f>VLOOKUP(E11,J11:M12,4,FALSE)</f>
        <v>N/A</v>
      </c>
      <c r="G11" s="688"/>
      <c r="J11" s="357" t="s">
        <v>42</v>
      </c>
      <c r="K11" s="37">
        <v>0</v>
      </c>
      <c r="L11" s="359" t="s">
        <v>199</v>
      </c>
      <c r="M11" s="356" t="s">
        <v>43</v>
      </c>
      <c r="N11" s="40"/>
      <c r="P11" s="19">
        <f>IFERROR(VLOOKUP(E11,J11:K12,2,FALSE),0)</f>
        <v>20</v>
      </c>
      <c r="Q11" s="41">
        <f>D11</f>
        <v>0.4</v>
      </c>
      <c r="R11" s="19">
        <f>Q11*P11</f>
        <v>8</v>
      </c>
    </row>
    <row r="12" spans="1:18" ht="45.6" customHeight="1" thickBot="1" x14ac:dyDescent="0.4">
      <c r="B12" s="679"/>
      <c r="C12" s="681"/>
      <c r="D12" s="683"/>
      <c r="E12" s="685"/>
      <c r="F12" s="687"/>
      <c r="G12" s="689"/>
      <c r="J12" s="358" t="s">
        <v>91</v>
      </c>
      <c r="K12" s="48">
        <v>20</v>
      </c>
      <c r="L12" s="360" t="s">
        <v>42</v>
      </c>
      <c r="M12" s="364" t="s">
        <v>43</v>
      </c>
      <c r="N12" s="54"/>
      <c r="P12" s="19"/>
      <c r="Q12" s="19"/>
      <c r="R12" s="19"/>
    </row>
    <row r="13" spans="1:18" ht="18.75" x14ac:dyDescent="0.35">
      <c r="B13" s="656" t="s">
        <v>197</v>
      </c>
      <c r="C13" s="425" t="s">
        <v>200</v>
      </c>
      <c r="D13" s="412">
        <v>0.6</v>
      </c>
      <c r="E13" s="635" t="s">
        <v>91</v>
      </c>
      <c r="F13" s="640" t="str">
        <f>VLOOKUP(E13,J13:M14,4,FALSE)</f>
        <v>Clear audit findings demonstrating no forced or child labour</v>
      </c>
      <c r="G13" s="645"/>
      <c r="J13" s="361" t="s">
        <v>42</v>
      </c>
      <c r="K13" s="72">
        <v>20</v>
      </c>
      <c r="L13" s="362" t="s">
        <v>42</v>
      </c>
      <c r="M13" s="363" t="s">
        <v>43</v>
      </c>
      <c r="N13" s="75"/>
      <c r="P13" s="19">
        <f>IFERROR(VLOOKUP(E13,J13:K14,2,FALSE),0)</f>
        <v>0</v>
      </c>
      <c r="Q13" s="41">
        <f>D13</f>
        <v>0.6</v>
      </c>
      <c r="R13" s="19">
        <f>Q13*P13</f>
        <v>0</v>
      </c>
    </row>
    <row r="14" spans="1:18" ht="94.5" thickBot="1" x14ac:dyDescent="0.4">
      <c r="B14" s="659"/>
      <c r="C14" s="427"/>
      <c r="D14" s="414"/>
      <c r="E14" s="637"/>
      <c r="F14" s="642"/>
      <c r="G14" s="647"/>
      <c r="J14" s="47" t="s">
        <v>91</v>
      </c>
      <c r="K14" s="48">
        <v>0</v>
      </c>
      <c r="L14" s="49" t="s">
        <v>201</v>
      </c>
      <c r="M14" s="134" t="s">
        <v>202</v>
      </c>
      <c r="N14" s="54"/>
      <c r="P14" s="19"/>
      <c r="Q14" s="41"/>
      <c r="R14" s="19"/>
    </row>
    <row r="15" spans="1:18" s="241" customFormat="1" ht="18.75" x14ac:dyDescent="0.35">
      <c r="B15" s="242"/>
      <c r="C15" s="243"/>
      <c r="D15" s="244"/>
      <c r="E15" s="244"/>
      <c r="F15" s="244"/>
      <c r="G15" s="244"/>
      <c r="H15" s="1"/>
      <c r="I15" s="1"/>
      <c r="J15" s="245"/>
      <c r="K15" s="246"/>
      <c r="L15" s="245"/>
      <c r="M15" s="243"/>
      <c r="N15" s="243"/>
      <c r="P15" s="19"/>
      <c r="Q15" s="19"/>
      <c r="R15" s="19"/>
    </row>
    <row r="16" spans="1:18" s="241" customFormat="1" ht="19.5" thickBot="1" x14ac:dyDescent="0.4">
      <c r="B16" s="247"/>
      <c r="C16" s="55"/>
      <c r="D16" s="248"/>
      <c r="E16" s="248"/>
      <c r="F16" s="248"/>
      <c r="G16" s="248"/>
      <c r="H16" s="1"/>
      <c r="I16" s="1"/>
      <c r="J16" s="57"/>
      <c r="K16" s="58"/>
      <c r="L16" s="57"/>
      <c r="M16" s="55"/>
      <c r="N16" s="55"/>
      <c r="P16" s="19"/>
      <c r="Q16" s="19"/>
      <c r="R16" s="19"/>
    </row>
    <row r="17" spans="2:18" ht="32.450000000000003" customHeight="1" x14ac:dyDescent="0.35">
      <c r="B17" s="653" t="s">
        <v>332</v>
      </c>
      <c r="C17" s="654"/>
      <c r="D17" s="655"/>
      <c r="E17" s="118" t="str">
        <f>J17</f>
        <v>Gender, human and labour rights</v>
      </c>
      <c r="F17" s="1"/>
      <c r="G17" s="1"/>
      <c r="J17" s="397" t="s">
        <v>350</v>
      </c>
      <c r="K17" s="399"/>
      <c r="L17" s="399"/>
      <c r="M17" s="399"/>
      <c r="N17" s="444"/>
      <c r="P17" s="19"/>
      <c r="Q17" s="19"/>
      <c r="R17" s="19"/>
    </row>
    <row r="18" spans="2:18" ht="18.75" x14ac:dyDescent="0.35">
      <c r="B18" s="539" t="s">
        <v>33</v>
      </c>
      <c r="C18" s="540"/>
      <c r="D18" s="541"/>
      <c r="E18" s="119">
        <f t="shared" ref="E18:E22" si="1">J18</f>
        <v>2</v>
      </c>
      <c r="F18" s="1"/>
      <c r="G18" s="1"/>
      <c r="J18" s="401">
        <v>2</v>
      </c>
      <c r="K18" s="402"/>
      <c r="L18" s="402"/>
      <c r="M18" s="402"/>
      <c r="N18" s="448"/>
      <c r="P18" s="19"/>
      <c r="Q18" s="19"/>
      <c r="R18" s="19"/>
    </row>
    <row r="19" spans="2:18" ht="18.75" x14ac:dyDescent="0.35">
      <c r="B19" s="539" t="s">
        <v>120</v>
      </c>
      <c r="C19" s="540"/>
      <c r="D19" s="541"/>
      <c r="E19" s="119" t="str">
        <f t="shared" si="1"/>
        <v>Product</v>
      </c>
      <c r="F19" s="1"/>
      <c r="G19" s="1"/>
      <c r="J19" s="401" t="s">
        <v>23</v>
      </c>
      <c r="K19" s="402"/>
      <c r="L19" s="402"/>
      <c r="M19" s="402"/>
      <c r="N19" s="448"/>
      <c r="P19" s="19"/>
      <c r="Q19" s="19"/>
      <c r="R19" s="19"/>
    </row>
    <row r="20" spans="2:18" ht="18.75" x14ac:dyDescent="0.35">
      <c r="B20" s="505" t="s">
        <v>247</v>
      </c>
      <c r="C20" s="506"/>
      <c r="D20" s="507"/>
      <c r="E20" s="135">
        <f>Q21</f>
        <v>12</v>
      </c>
      <c r="F20" s="1"/>
      <c r="G20" s="1"/>
      <c r="J20" s="377" t="s">
        <v>30</v>
      </c>
      <c r="K20" s="378"/>
      <c r="L20" s="378"/>
      <c r="M20" s="378"/>
      <c r="N20" s="379"/>
      <c r="P20" s="19"/>
      <c r="Q20" s="19"/>
      <c r="R20" s="19"/>
    </row>
    <row r="21" spans="2:18" ht="18.75" x14ac:dyDescent="0.35">
      <c r="B21" s="539" t="s">
        <v>31</v>
      </c>
      <c r="C21" s="540"/>
      <c r="D21" s="541"/>
      <c r="E21" s="122">
        <f t="shared" si="1"/>
        <v>30</v>
      </c>
      <c r="F21" s="1"/>
      <c r="G21" s="1"/>
      <c r="J21" s="409">
        <f>(D24*K27)+(D28*K30)+(D31*K34)</f>
        <v>30</v>
      </c>
      <c r="K21" s="410"/>
      <c r="L21" s="410"/>
      <c r="M21" s="410"/>
      <c r="N21" s="411"/>
      <c r="P21" s="26" t="s">
        <v>247</v>
      </c>
      <c r="Q21" s="26">
        <f>SUM(R24:R34)</f>
        <v>12</v>
      </c>
      <c r="R21" s="19"/>
    </row>
    <row r="22" spans="2:18" ht="19.5" thickBot="1" x14ac:dyDescent="0.4">
      <c r="B22" s="650" t="s">
        <v>121</v>
      </c>
      <c r="C22" s="651"/>
      <c r="D22" s="652"/>
      <c r="E22" s="123">
        <f t="shared" si="1"/>
        <v>15</v>
      </c>
      <c r="F22" s="1"/>
      <c r="G22" s="1"/>
      <c r="J22" s="401">
        <f>J21/2</f>
        <v>15</v>
      </c>
      <c r="K22" s="402"/>
      <c r="L22" s="402"/>
      <c r="M22" s="402"/>
      <c r="N22" s="448"/>
      <c r="P22" s="26" t="s">
        <v>248</v>
      </c>
      <c r="Q22" s="28">
        <f>Q21/J21</f>
        <v>0.4</v>
      </c>
      <c r="R22" s="19"/>
    </row>
    <row r="23" spans="2:18" ht="57" thickBot="1" x14ac:dyDescent="0.4">
      <c r="B23" s="125" t="s">
        <v>33</v>
      </c>
      <c r="C23" s="126" t="s">
        <v>34</v>
      </c>
      <c r="D23" s="30" t="s">
        <v>35</v>
      </c>
      <c r="E23" s="30" t="s">
        <v>254</v>
      </c>
      <c r="F23" s="31" t="s">
        <v>39</v>
      </c>
      <c r="G23" s="32" t="s">
        <v>254</v>
      </c>
      <c r="J23" s="249" t="s">
        <v>36</v>
      </c>
      <c r="K23" s="250" t="s">
        <v>37</v>
      </c>
      <c r="L23" s="250" t="s">
        <v>38</v>
      </c>
      <c r="M23" s="250" t="s">
        <v>39</v>
      </c>
      <c r="N23" s="251" t="s">
        <v>40</v>
      </c>
      <c r="P23" s="19" t="s">
        <v>246</v>
      </c>
      <c r="Q23" s="19" t="s">
        <v>249</v>
      </c>
      <c r="R23" s="19"/>
    </row>
    <row r="24" spans="2:18" ht="18.75" x14ac:dyDescent="0.35">
      <c r="B24" s="430" t="s">
        <v>203</v>
      </c>
      <c r="C24" s="630" t="s">
        <v>204</v>
      </c>
      <c r="D24" s="412">
        <v>0.2</v>
      </c>
      <c r="E24" s="635" t="s">
        <v>258</v>
      </c>
      <c r="F24" s="640" t="str">
        <f>VLOOKUP(E24,J24:M27,4,FALSE)</f>
        <v xml:space="preserve">Accepted audits include: Pharmaceutical Supply Chain Initiative, Eti base code, Smeta, SA 8000, or equivalent </v>
      </c>
      <c r="G24" s="645"/>
      <c r="J24" s="36" t="s">
        <v>42</v>
      </c>
      <c r="K24" s="37">
        <v>0</v>
      </c>
      <c r="L24" s="38" t="s">
        <v>42</v>
      </c>
      <c r="M24" s="132" t="s">
        <v>43</v>
      </c>
      <c r="N24" s="40"/>
      <c r="P24" s="19">
        <f>IFERROR(VLOOKUP(E24,J24:K27,2,FALSE),0)</f>
        <v>30</v>
      </c>
      <c r="Q24" s="41">
        <f>D24</f>
        <v>0.2</v>
      </c>
      <c r="R24" s="19">
        <f>Q24*P24</f>
        <v>6</v>
      </c>
    </row>
    <row r="25" spans="2:18" ht="75" x14ac:dyDescent="0.35">
      <c r="B25" s="520"/>
      <c r="C25" s="631"/>
      <c r="D25" s="413"/>
      <c r="E25" s="636"/>
      <c r="F25" s="641"/>
      <c r="G25" s="646"/>
      <c r="J25" s="42" t="s">
        <v>206</v>
      </c>
      <c r="K25" s="43">
        <v>10</v>
      </c>
      <c r="L25" s="44" t="s">
        <v>52</v>
      </c>
      <c r="M25" s="133" t="s">
        <v>273</v>
      </c>
      <c r="N25" s="53"/>
      <c r="P25" s="26"/>
      <c r="Q25" s="28"/>
      <c r="R25" s="19"/>
    </row>
    <row r="26" spans="2:18" ht="168.75" x14ac:dyDescent="0.35">
      <c r="B26" s="520"/>
      <c r="C26" s="631"/>
      <c r="D26" s="413"/>
      <c r="E26" s="636"/>
      <c r="F26" s="641"/>
      <c r="G26" s="646"/>
      <c r="J26" s="42" t="s">
        <v>207</v>
      </c>
      <c r="K26" s="43">
        <v>20</v>
      </c>
      <c r="L26" s="44" t="s">
        <v>55</v>
      </c>
      <c r="M26" s="133" t="s">
        <v>205</v>
      </c>
      <c r="N26" s="53"/>
      <c r="P26" s="19"/>
      <c r="Q26" s="19"/>
      <c r="R26" s="19"/>
    </row>
    <row r="27" spans="2:18" ht="169.5" thickBot="1" x14ac:dyDescent="0.4">
      <c r="B27" s="520"/>
      <c r="C27" s="632"/>
      <c r="D27" s="414"/>
      <c r="E27" s="637"/>
      <c r="F27" s="642"/>
      <c r="G27" s="647"/>
      <c r="J27" s="47" t="s">
        <v>258</v>
      </c>
      <c r="K27" s="48">
        <v>30</v>
      </c>
      <c r="L27" s="49" t="s">
        <v>55</v>
      </c>
      <c r="M27" s="134" t="s">
        <v>205</v>
      </c>
      <c r="N27" s="54"/>
      <c r="P27" s="19"/>
      <c r="Q27" s="41"/>
      <c r="R27" s="19"/>
    </row>
    <row r="28" spans="2:18" ht="56.25" x14ac:dyDescent="0.35">
      <c r="B28" s="520"/>
      <c r="C28" s="633" t="s">
        <v>235</v>
      </c>
      <c r="D28" s="532">
        <v>0.4</v>
      </c>
      <c r="E28" s="638" t="s">
        <v>208</v>
      </c>
      <c r="F28" s="643" t="str">
        <f>VLOOKUP(E28,J28:M30,4,FALSE)</f>
        <v>N/A</v>
      </c>
      <c r="G28" s="648"/>
      <c r="J28" s="71" t="s">
        <v>208</v>
      </c>
      <c r="K28" s="83">
        <v>0</v>
      </c>
      <c r="L28" s="84" t="s">
        <v>42</v>
      </c>
      <c r="M28" s="252" t="s">
        <v>43</v>
      </c>
      <c r="N28" s="75"/>
      <c r="P28" s="19">
        <f>IFERROR(VLOOKUP(E28,J28:K30,2,FALSE),0)</f>
        <v>0</v>
      </c>
      <c r="Q28" s="41">
        <f>D28</f>
        <v>0.4</v>
      </c>
      <c r="R28" s="19">
        <f>Q28*P28</f>
        <v>0</v>
      </c>
    </row>
    <row r="29" spans="2:18" ht="243.75" x14ac:dyDescent="0.35">
      <c r="B29" s="520"/>
      <c r="C29" s="631"/>
      <c r="D29" s="413"/>
      <c r="E29" s="636"/>
      <c r="F29" s="641"/>
      <c r="G29" s="646"/>
      <c r="J29" s="42" t="s">
        <v>259</v>
      </c>
      <c r="K29" s="66">
        <v>10</v>
      </c>
      <c r="L29" s="77" t="s">
        <v>42</v>
      </c>
      <c r="M29" s="67" t="s">
        <v>325</v>
      </c>
      <c r="N29" s="53"/>
      <c r="P29" s="19"/>
      <c r="Q29" s="19"/>
      <c r="R29" s="19"/>
    </row>
    <row r="30" spans="2:18" ht="244.5" thickBot="1" x14ac:dyDescent="0.4">
      <c r="B30" s="520"/>
      <c r="C30" s="634"/>
      <c r="D30" s="567"/>
      <c r="E30" s="639"/>
      <c r="F30" s="644"/>
      <c r="G30" s="649"/>
      <c r="J30" s="138" t="s">
        <v>209</v>
      </c>
      <c r="K30" s="162">
        <v>30</v>
      </c>
      <c r="L30" s="253" t="s">
        <v>42</v>
      </c>
      <c r="M30" s="163" t="s">
        <v>325</v>
      </c>
      <c r="N30" s="112"/>
      <c r="P30" s="19"/>
      <c r="Q30" s="41"/>
      <c r="R30" s="19"/>
    </row>
    <row r="31" spans="2:18" ht="18.75" x14ac:dyDescent="0.35">
      <c r="B31" s="520"/>
      <c r="C31" s="630" t="s">
        <v>236</v>
      </c>
      <c r="D31" s="412">
        <v>0.4</v>
      </c>
      <c r="E31" s="635" t="s">
        <v>212</v>
      </c>
      <c r="F31" s="640" t="str">
        <f>VLOOKUP(E31,J31:M34,4,FALSE)</f>
        <v>Action plan available for review</v>
      </c>
      <c r="G31" s="645"/>
      <c r="J31" s="36" t="s">
        <v>210</v>
      </c>
      <c r="K31" s="37">
        <v>0</v>
      </c>
      <c r="L31" s="38" t="s">
        <v>42</v>
      </c>
      <c r="M31" s="39" t="s">
        <v>43</v>
      </c>
      <c r="N31" s="40"/>
      <c r="P31" s="19">
        <f>IFERROR(VLOOKUP(E31,J31:K34,2,FALSE),0)</f>
        <v>15</v>
      </c>
      <c r="Q31" s="41">
        <f>D31</f>
        <v>0.4</v>
      </c>
      <c r="R31" s="19">
        <f>Q31*P31</f>
        <v>6</v>
      </c>
    </row>
    <row r="32" spans="2:18" ht="37.5" x14ac:dyDescent="0.35">
      <c r="B32" s="520"/>
      <c r="C32" s="631"/>
      <c r="D32" s="413"/>
      <c r="E32" s="636"/>
      <c r="F32" s="641"/>
      <c r="G32" s="646"/>
      <c r="J32" s="42" t="s">
        <v>211</v>
      </c>
      <c r="K32" s="43">
        <v>10</v>
      </c>
      <c r="L32" s="44" t="s">
        <v>42</v>
      </c>
      <c r="M32" s="133" t="s">
        <v>43</v>
      </c>
      <c r="N32" s="53"/>
      <c r="P32" s="19"/>
      <c r="Q32" s="19"/>
      <c r="R32" s="19"/>
    </row>
    <row r="33" spans="2:18" ht="56.25" x14ac:dyDescent="0.35">
      <c r="B33" s="520"/>
      <c r="C33" s="631"/>
      <c r="D33" s="413"/>
      <c r="E33" s="636"/>
      <c r="F33" s="641"/>
      <c r="G33" s="646"/>
      <c r="J33" s="42" t="s">
        <v>212</v>
      </c>
      <c r="K33" s="43">
        <v>15</v>
      </c>
      <c r="L33" s="44" t="s">
        <v>213</v>
      </c>
      <c r="M33" s="133" t="s">
        <v>260</v>
      </c>
      <c r="N33" s="53"/>
      <c r="P33" s="19"/>
      <c r="Q33" s="19"/>
      <c r="R33" s="19"/>
    </row>
    <row r="34" spans="2:18" ht="113.25" thickBot="1" x14ac:dyDescent="0.4">
      <c r="B34" s="431"/>
      <c r="C34" s="632"/>
      <c r="D34" s="414"/>
      <c r="E34" s="637"/>
      <c r="F34" s="642"/>
      <c r="G34" s="647"/>
      <c r="J34" s="47" t="s">
        <v>214</v>
      </c>
      <c r="K34" s="48">
        <v>30</v>
      </c>
      <c r="L34" s="49" t="s">
        <v>213</v>
      </c>
      <c r="M34" s="134" t="s">
        <v>347</v>
      </c>
      <c r="N34" s="54"/>
      <c r="P34" s="19"/>
      <c r="Q34" s="41"/>
      <c r="R34" s="19"/>
    </row>
    <row r="35" spans="2:18" ht="18.75" x14ac:dyDescent="0.35">
      <c r="B35" s="254"/>
      <c r="C35" s="23"/>
      <c r="D35" s="255"/>
      <c r="E35" s="255"/>
      <c r="F35" s="255"/>
      <c r="G35" s="255"/>
      <c r="J35" s="236"/>
      <c r="K35" s="22"/>
      <c r="L35" s="236"/>
      <c r="M35" s="23"/>
      <c r="N35" s="23"/>
      <c r="P35" s="19"/>
      <c r="Q35" s="19"/>
      <c r="R35" s="19"/>
    </row>
    <row r="36" spans="2:18" ht="19.5" thickBot="1" x14ac:dyDescent="0.4">
      <c r="B36" s="254"/>
      <c r="C36" s="23"/>
      <c r="D36" s="255"/>
      <c r="E36" s="255"/>
      <c r="F36" s="255"/>
      <c r="G36" s="255"/>
      <c r="J36" s="236"/>
      <c r="K36" s="22"/>
      <c r="L36" s="236"/>
      <c r="M36" s="23"/>
      <c r="N36" s="23"/>
      <c r="P36" s="19"/>
      <c r="Q36" s="19"/>
      <c r="R36" s="19"/>
    </row>
    <row r="37" spans="2:18" ht="60.95" customHeight="1" x14ac:dyDescent="0.35">
      <c r="B37" s="653" t="s">
        <v>332</v>
      </c>
      <c r="C37" s="654"/>
      <c r="D37" s="655"/>
      <c r="E37" s="118" t="str">
        <f>J37</f>
        <v>Gender, human and labour rights: Pharmaceuticals</v>
      </c>
      <c r="F37" s="1"/>
      <c r="G37" s="1"/>
      <c r="J37" s="508" t="s">
        <v>352</v>
      </c>
      <c r="K37" s="509"/>
      <c r="L37" s="509"/>
      <c r="M37" s="509"/>
      <c r="N37" s="510"/>
      <c r="P37" s="19"/>
      <c r="Q37" s="19"/>
      <c r="R37" s="19"/>
    </row>
    <row r="38" spans="2:18" ht="18.75" x14ac:dyDescent="0.35">
      <c r="B38" s="539" t="s">
        <v>33</v>
      </c>
      <c r="C38" s="540"/>
      <c r="D38" s="541"/>
      <c r="E38" s="119">
        <f t="shared" ref="E38:E42" si="2">J38</f>
        <v>3</v>
      </c>
      <c r="F38" s="1"/>
      <c r="G38" s="1"/>
      <c r="J38" s="401">
        <v>3</v>
      </c>
      <c r="K38" s="402"/>
      <c r="L38" s="402"/>
      <c r="M38" s="402"/>
      <c r="N38" s="448"/>
      <c r="P38" s="19"/>
      <c r="Q38" s="19"/>
      <c r="R38" s="19"/>
    </row>
    <row r="39" spans="2:18" ht="18.75" x14ac:dyDescent="0.35">
      <c r="B39" s="539" t="s">
        <v>120</v>
      </c>
      <c r="C39" s="540"/>
      <c r="D39" s="541"/>
      <c r="E39" s="119" t="str">
        <f t="shared" si="2"/>
        <v>Product</v>
      </c>
      <c r="F39" s="1"/>
      <c r="G39" s="1"/>
      <c r="J39" s="401" t="s">
        <v>23</v>
      </c>
      <c r="K39" s="402"/>
      <c r="L39" s="402"/>
      <c r="M39" s="402"/>
      <c r="N39" s="448"/>
      <c r="P39" s="19"/>
      <c r="Q39" s="19"/>
      <c r="R39" s="19"/>
    </row>
    <row r="40" spans="2:18" ht="18.75" x14ac:dyDescent="0.35">
      <c r="B40" s="505" t="s">
        <v>247</v>
      </c>
      <c r="C40" s="506"/>
      <c r="D40" s="507"/>
      <c r="E40" s="135">
        <f>R41</f>
        <v>25</v>
      </c>
      <c r="F40" s="1"/>
      <c r="G40" s="1"/>
      <c r="J40" s="377" t="s">
        <v>30</v>
      </c>
      <c r="K40" s="378"/>
      <c r="L40" s="378"/>
      <c r="M40" s="378"/>
      <c r="N40" s="379"/>
      <c r="P40" s="19"/>
      <c r="Q40" s="19"/>
      <c r="R40" s="19"/>
    </row>
    <row r="41" spans="2:18" ht="18.75" x14ac:dyDescent="0.35">
      <c r="B41" s="539" t="s">
        <v>31</v>
      </c>
      <c r="C41" s="540"/>
      <c r="D41" s="541"/>
      <c r="E41" s="122">
        <f t="shared" si="2"/>
        <v>30</v>
      </c>
      <c r="F41" s="1"/>
      <c r="G41" s="1"/>
      <c r="J41" s="409">
        <v>30</v>
      </c>
      <c r="K41" s="410"/>
      <c r="L41" s="410"/>
      <c r="M41" s="410"/>
      <c r="N41" s="411"/>
      <c r="P41" s="26" t="s">
        <v>247</v>
      </c>
      <c r="Q41" s="19"/>
      <c r="R41" s="19">
        <f>SUM(R44:R51)</f>
        <v>25</v>
      </c>
    </row>
    <row r="42" spans="2:18" ht="19.5" thickBot="1" x14ac:dyDescent="0.4">
      <c r="B42" s="650" t="s">
        <v>121</v>
      </c>
      <c r="C42" s="651"/>
      <c r="D42" s="652"/>
      <c r="E42" s="123">
        <f t="shared" si="2"/>
        <v>15</v>
      </c>
      <c r="F42" s="1"/>
      <c r="G42" s="1"/>
      <c r="J42" s="401">
        <f>J41/2</f>
        <v>15</v>
      </c>
      <c r="K42" s="402"/>
      <c r="L42" s="402"/>
      <c r="M42" s="402"/>
      <c r="N42" s="448"/>
      <c r="P42" s="26" t="s">
        <v>248</v>
      </c>
      <c r="Q42" s="19"/>
      <c r="R42" s="28">
        <f>R41/J41</f>
        <v>0.83333333333333337</v>
      </c>
    </row>
    <row r="43" spans="2:18" ht="57" thickBot="1" x14ac:dyDescent="0.4">
      <c r="B43" s="125" t="s">
        <v>33</v>
      </c>
      <c r="C43" s="126" t="s">
        <v>34</v>
      </c>
      <c r="D43" s="30" t="s">
        <v>35</v>
      </c>
      <c r="E43" s="30" t="s">
        <v>254</v>
      </c>
      <c r="F43" s="31" t="s">
        <v>39</v>
      </c>
      <c r="G43" s="32" t="s">
        <v>254</v>
      </c>
      <c r="J43" s="249" t="s">
        <v>36</v>
      </c>
      <c r="K43" s="250" t="s">
        <v>37</v>
      </c>
      <c r="L43" s="250" t="s">
        <v>38</v>
      </c>
      <c r="M43" s="250" t="s">
        <v>39</v>
      </c>
      <c r="N43" s="251" t="s">
        <v>40</v>
      </c>
      <c r="P43" s="19" t="s">
        <v>246</v>
      </c>
      <c r="Q43" s="19" t="s">
        <v>249</v>
      </c>
      <c r="R43" s="19"/>
    </row>
    <row r="44" spans="2:18" ht="15.6" customHeight="1" x14ac:dyDescent="0.35">
      <c r="B44" s="656" t="s">
        <v>302</v>
      </c>
      <c r="C44" s="425" t="s">
        <v>303</v>
      </c>
      <c r="D44" s="412">
        <v>0.5</v>
      </c>
      <c r="E44" s="635" t="s">
        <v>306</v>
      </c>
      <c r="F44" s="640" t="str">
        <f>VLOOKUP(E44,J44:M47,4,FALSE)</f>
        <v>Gender impact section for review</v>
      </c>
      <c r="G44" s="645"/>
      <c r="J44" s="36" t="s">
        <v>42</v>
      </c>
      <c r="K44" s="37">
        <v>0</v>
      </c>
      <c r="L44" s="38" t="s">
        <v>42</v>
      </c>
      <c r="M44" s="39" t="s">
        <v>43</v>
      </c>
      <c r="N44" s="40"/>
      <c r="P44" s="19">
        <f>IFERROR(VLOOKUP(E44,J44:K47,2,FALSE),0)</f>
        <v>20</v>
      </c>
      <c r="Q44" s="41">
        <f>D44</f>
        <v>0.5</v>
      </c>
      <c r="R44" s="19">
        <f>P44*Q44</f>
        <v>10</v>
      </c>
    </row>
    <row r="45" spans="2:18" ht="56.25" x14ac:dyDescent="0.35">
      <c r="B45" s="657"/>
      <c r="C45" s="426"/>
      <c r="D45" s="413"/>
      <c r="E45" s="636"/>
      <c r="F45" s="641"/>
      <c r="G45" s="646"/>
      <c r="J45" s="42" t="s">
        <v>68</v>
      </c>
      <c r="K45" s="43">
        <v>10</v>
      </c>
      <c r="L45" s="44" t="s">
        <v>52</v>
      </c>
      <c r="M45" s="133" t="s">
        <v>312</v>
      </c>
      <c r="N45" s="53"/>
      <c r="P45" s="19"/>
      <c r="Q45" s="41"/>
      <c r="R45" s="19"/>
    </row>
    <row r="46" spans="2:18" ht="75" x14ac:dyDescent="0.35">
      <c r="B46" s="658"/>
      <c r="C46" s="670"/>
      <c r="D46" s="567"/>
      <c r="E46" s="636"/>
      <c r="F46" s="641"/>
      <c r="G46" s="646"/>
      <c r="J46" s="42" t="s">
        <v>306</v>
      </c>
      <c r="K46" s="43">
        <v>20</v>
      </c>
      <c r="L46" s="44" t="s">
        <v>55</v>
      </c>
      <c r="M46" s="256" t="s">
        <v>307</v>
      </c>
      <c r="N46" s="112"/>
      <c r="P46" s="19"/>
      <c r="Q46" s="41"/>
      <c r="R46" s="19"/>
    </row>
    <row r="47" spans="2:18" ht="57" thickBot="1" x14ac:dyDescent="0.4">
      <c r="B47" s="659"/>
      <c r="C47" s="427"/>
      <c r="D47" s="414"/>
      <c r="E47" s="637"/>
      <c r="F47" s="642"/>
      <c r="G47" s="647"/>
      <c r="J47" s="47" t="s">
        <v>308</v>
      </c>
      <c r="K47" s="48">
        <v>30</v>
      </c>
      <c r="L47" s="49" t="s">
        <v>55</v>
      </c>
      <c r="M47" s="134" t="s">
        <v>309</v>
      </c>
      <c r="N47" s="54"/>
      <c r="P47" s="19"/>
      <c r="Q47" s="41"/>
      <c r="R47" s="19"/>
    </row>
    <row r="48" spans="2:18" ht="30.95" customHeight="1" x14ac:dyDescent="0.35">
      <c r="B48" s="660" t="s">
        <v>304</v>
      </c>
      <c r="C48" s="531" t="s">
        <v>305</v>
      </c>
      <c r="D48" s="412">
        <v>0.5</v>
      </c>
      <c r="E48" s="661" t="s">
        <v>311</v>
      </c>
      <c r="F48" s="664" t="str">
        <f>VLOOKUP(E48,J48:M51,4,FALSE)</f>
        <v xml:space="preserve">Assessment </v>
      </c>
      <c r="G48" s="667"/>
      <c r="J48" s="71" t="s">
        <v>210</v>
      </c>
      <c r="K48" s="72">
        <v>0</v>
      </c>
      <c r="L48" s="38" t="s">
        <v>42</v>
      </c>
      <c r="M48" s="132" t="s">
        <v>43</v>
      </c>
      <c r="N48" s="75"/>
      <c r="P48" s="19">
        <f>IFERROR(VLOOKUP(E48,J48:K51,2,FALSE),0)</f>
        <v>30</v>
      </c>
      <c r="Q48" s="41">
        <f>D48</f>
        <v>0.5</v>
      </c>
      <c r="R48" s="19">
        <f t="shared" ref="R48" si="3">P48*Q48</f>
        <v>15</v>
      </c>
    </row>
    <row r="49" spans="2:18" ht="56.25" x14ac:dyDescent="0.35">
      <c r="B49" s="657"/>
      <c r="C49" s="426"/>
      <c r="D49" s="413"/>
      <c r="E49" s="662"/>
      <c r="F49" s="665"/>
      <c r="G49" s="668"/>
      <c r="J49" s="42" t="s">
        <v>68</v>
      </c>
      <c r="K49" s="43">
        <v>10</v>
      </c>
      <c r="L49" s="44" t="s">
        <v>52</v>
      </c>
      <c r="M49" s="133" t="s">
        <v>312</v>
      </c>
      <c r="N49" s="53"/>
      <c r="P49" s="19"/>
      <c r="Q49" s="19"/>
      <c r="R49" s="19"/>
    </row>
    <row r="50" spans="2:18" ht="56.25" x14ac:dyDescent="0.35">
      <c r="B50" s="657"/>
      <c r="C50" s="426"/>
      <c r="D50" s="413"/>
      <c r="E50" s="662"/>
      <c r="F50" s="665"/>
      <c r="G50" s="668"/>
      <c r="J50" s="42" t="s">
        <v>310</v>
      </c>
      <c r="K50" s="43">
        <v>20</v>
      </c>
      <c r="L50" s="44" t="s">
        <v>55</v>
      </c>
      <c r="M50" s="67" t="s">
        <v>313</v>
      </c>
      <c r="N50" s="53"/>
      <c r="P50" s="19"/>
      <c r="Q50" s="19"/>
      <c r="R50" s="19"/>
    </row>
    <row r="51" spans="2:18" ht="15.6" customHeight="1" thickBot="1" x14ac:dyDescent="0.4">
      <c r="B51" s="659"/>
      <c r="C51" s="427"/>
      <c r="D51" s="414"/>
      <c r="E51" s="663"/>
      <c r="F51" s="666"/>
      <c r="G51" s="669"/>
      <c r="J51" s="47" t="s">
        <v>311</v>
      </c>
      <c r="K51" s="48">
        <v>30</v>
      </c>
      <c r="L51" s="49" t="s">
        <v>55</v>
      </c>
      <c r="M51" s="70" t="s">
        <v>313</v>
      </c>
      <c r="N51" s="54"/>
      <c r="P51" s="19"/>
      <c r="Q51" s="19"/>
      <c r="R51" s="19"/>
    </row>
    <row r="52" spans="2:18" ht="18.75" x14ac:dyDescent="0.35">
      <c r="B52" s="254"/>
      <c r="C52" s="23"/>
      <c r="D52" s="255"/>
      <c r="E52" s="255"/>
      <c r="F52" s="255"/>
      <c r="G52" s="255"/>
      <c r="J52" s="236"/>
      <c r="K52" s="22"/>
      <c r="L52" s="236"/>
      <c r="M52" s="23"/>
      <c r="N52" s="23"/>
      <c r="P52" s="19"/>
      <c r="Q52" s="19"/>
      <c r="R52" s="19"/>
    </row>
    <row r="53" spans="2:18" ht="18.75" x14ac:dyDescent="0.35">
      <c r="B53" s="254"/>
      <c r="C53" s="23"/>
      <c r="D53" s="255"/>
      <c r="E53" s="255"/>
      <c r="F53" s="255"/>
      <c r="G53" s="255"/>
      <c r="J53" s="236"/>
      <c r="K53" s="22"/>
      <c r="L53" s="236"/>
      <c r="M53" s="23"/>
      <c r="N53" s="23"/>
      <c r="P53" s="19"/>
      <c r="Q53" s="19"/>
      <c r="R53" s="19"/>
    </row>
    <row r="54" spans="2:18" ht="19.5" thickBot="1" x14ac:dyDescent="0.4">
      <c r="B54" s="23"/>
      <c r="C54" s="23"/>
      <c r="D54" s="23"/>
      <c r="E54" s="23"/>
      <c r="F54" s="1"/>
      <c r="G54" s="1"/>
      <c r="J54" s="23"/>
      <c r="K54" s="22"/>
      <c r="L54" s="23"/>
      <c r="M54" s="23"/>
      <c r="N54" s="23"/>
      <c r="P54" s="19"/>
      <c r="Q54" s="19"/>
      <c r="R54" s="19"/>
    </row>
    <row r="55" spans="2:18" ht="37.5" x14ac:dyDescent="0.35">
      <c r="B55" s="653" t="s">
        <v>332</v>
      </c>
      <c r="C55" s="654"/>
      <c r="D55" s="655"/>
      <c r="E55" s="118" t="str">
        <f>J55</f>
        <v>Gender, human and labour rights</v>
      </c>
      <c r="F55" s="1"/>
      <c r="G55" s="1"/>
      <c r="J55" s="508" t="s">
        <v>350</v>
      </c>
      <c r="K55" s="509"/>
      <c r="L55" s="509"/>
      <c r="M55" s="509"/>
      <c r="N55" s="510"/>
      <c r="P55" s="19"/>
      <c r="Q55" s="19"/>
      <c r="R55" s="19"/>
    </row>
    <row r="56" spans="2:18" ht="18.75" x14ac:dyDescent="0.35">
      <c r="B56" s="539" t="s">
        <v>33</v>
      </c>
      <c r="C56" s="540"/>
      <c r="D56" s="541"/>
      <c r="E56" s="119">
        <f t="shared" ref="E56:E60" si="4">J56</f>
        <v>1</v>
      </c>
      <c r="F56" s="1"/>
      <c r="G56" s="1"/>
      <c r="J56" s="690">
        <v>1</v>
      </c>
      <c r="K56" s="691"/>
      <c r="L56" s="691"/>
      <c r="M56" s="691"/>
      <c r="N56" s="692"/>
      <c r="P56" s="19"/>
      <c r="Q56" s="41"/>
      <c r="R56" s="19"/>
    </row>
    <row r="57" spans="2:18" ht="18.75" x14ac:dyDescent="0.35">
      <c r="B57" s="539" t="s">
        <v>120</v>
      </c>
      <c r="C57" s="540"/>
      <c r="D57" s="541"/>
      <c r="E57" s="119" t="str">
        <f t="shared" si="4"/>
        <v xml:space="preserve">Organisation </v>
      </c>
      <c r="F57" s="1"/>
      <c r="G57" s="1"/>
      <c r="J57" s="401" t="s">
        <v>215</v>
      </c>
      <c r="K57" s="402"/>
      <c r="L57" s="402"/>
      <c r="M57" s="402"/>
      <c r="N57" s="448"/>
      <c r="P57" s="19"/>
      <c r="Q57" s="19"/>
      <c r="R57" s="19"/>
    </row>
    <row r="58" spans="2:18" ht="18.75" x14ac:dyDescent="0.35">
      <c r="B58" s="505" t="s">
        <v>247</v>
      </c>
      <c r="C58" s="506"/>
      <c r="D58" s="507"/>
      <c r="E58" s="135">
        <f>Q59</f>
        <v>5</v>
      </c>
      <c r="F58" s="1"/>
      <c r="G58" s="1"/>
      <c r="J58" s="377" t="s">
        <v>30</v>
      </c>
      <c r="K58" s="378"/>
      <c r="L58" s="378"/>
      <c r="M58" s="378"/>
      <c r="N58" s="379"/>
      <c r="P58" s="19"/>
      <c r="Q58" s="19"/>
      <c r="R58" s="19"/>
    </row>
    <row r="59" spans="2:18" ht="18.75" x14ac:dyDescent="0.35">
      <c r="B59" s="539" t="s">
        <v>31</v>
      </c>
      <c r="C59" s="540"/>
      <c r="D59" s="541"/>
      <c r="E59" s="122">
        <f t="shared" si="4"/>
        <v>30</v>
      </c>
      <c r="F59" s="1"/>
      <c r="G59" s="1"/>
      <c r="J59" s="409">
        <f>(D62*K65)+(D66*K68)+(D69*K71)</f>
        <v>30</v>
      </c>
      <c r="K59" s="410"/>
      <c r="L59" s="410"/>
      <c r="M59" s="410"/>
      <c r="N59" s="411"/>
      <c r="P59" s="26" t="s">
        <v>247</v>
      </c>
      <c r="Q59" s="26">
        <f>SUM(R62:R70)</f>
        <v>5</v>
      </c>
      <c r="R59" s="19"/>
    </row>
    <row r="60" spans="2:18" ht="19.5" thickBot="1" x14ac:dyDescent="0.4">
      <c r="B60" s="650" t="s">
        <v>121</v>
      </c>
      <c r="C60" s="651"/>
      <c r="D60" s="652"/>
      <c r="E60" s="123">
        <f t="shared" si="4"/>
        <v>15</v>
      </c>
      <c r="F60" s="1"/>
      <c r="G60" s="1"/>
      <c r="J60" s="401">
        <f>J59/2</f>
        <v>15</v>
      </c>
      <c r="K60" s="402"/>
      <c r="L60" s="402"/>
      <c r="M60" s="402"/>
      <c r="N60" s="448"/>
      <c r="P60" s="26" t="s">
        <v>248</v>
      </c>
      <c r="Q60" s="28">
        <f>Q59/J59</f>
        <v>0.16666666666666666</v>
      </c>
      <c r="R60" s="19"/>
    </row>
    <row r="61" spans="2:18" ht="57" thickBot="1" x14ac:dyDescent="0.4">
      <c r="B61" s="29" t="s">
        <v>33</v>
      </c>
      <c r="C61" s="30" t="s">
        <v>34</v>
      </c>
      <c r="D61" s="30" t="s">
        <v>35</v>
      </c>
      <c r="E61" s="30" t="s">
        <v>254</v>
      </c>
      <c r="F61" s="31" t="s">
        <v>39</v>
      </c>
      <c r="G61" s="32" t="s">
        <v>254</v>
      </c>
      <c r="J61" s="33" t="s">
        <v>36</v>
      </c>
      <c r="K61" s="34" t="s">
        <v>37</v>
      </c>
      <c r="L61" s="34" t="s">
        <v>38</v>
      </c>
      <c r="M61" s="34" t="s">
        <v>39</v>
      </c>
      <c r="N61" s="35" t="s">
        <v>40</v>
      </c>
      <c r="P61" s="19" t="s">
        <v>246</v>
      </c>
      <c r="Q61" s="19" t="s">
        <v>249</v>
      </c>
      <c r="R61" s="19"/>
    </row>
    <row r="62" spans="2:18" ht="18.75" x14ac:dyDescent="0.35">
      <c r="B62" s="656" t="s">
        <v>216</v>
      </c>
      <c r="C62" s="674" t="s">
        <v>239</v>
      </c>
      <c r="D62" s="468">
        <v>0.5</v>
      </c>
      <c r="E62" s="635" t="s">
        <v>71</v>
      </c>
      <c r="F62" s="640" t="str">
        <f>VLOOKUP(E62,J62:M65,4,FALSE)</f>
        <v>Copy of policy or plan</v>
      </c>
      <c r="G62" s="645"/>
      <c r="J62" s="61" t="s">
        <v>116</v>
      </c>
      <c r="K62" s="62">
        <v>0</v>
      </c>
      <c r="L62" s="63" t="s">
        <v>42</v>
      </c>
      <c r="M62" s="63" t="s">
        <v>43</v>
      </c>
      <c r="N62" s="40"/>
      <c r="P62" s="257">
        <f>IFERROR(VLOOKUP(E62,J62:K64,2,FALSE),0)</f>
        <v>0</v>
      </c>
      <c r="Q62" s="258">
        <f>D62</f>
        <v>0.5</v>
      </c>
      <c r="R62" s="257">
        <f>Q62*P62</f>
        <v>0</v>
      </c>
    </row>
    <row r="63" spans="2:18" ht="56.25" x14ac:dyDescent="0.35">
      <c r="B63" s="657"/>
      <c r="C63" s="675"/>
      <c r="D63" s="453"/>
      <c r="E63" s="636"/>
      <c r="F63" s="641"/>
      <c r="G63" s="646"/>
      <c r="J63" s="65" t="s">
        <v>68</v>
      </c>
      <c r="K63" s="66">
        <v>10</v>
      </c>
      <c r="L63" s="77" t="s">
        <v>42</v>
      </c>
      <c r="M63" s="77" t="s">
        <v>43</v>
      </c>
      <c r="N63" s="53"/>
      <c r="P63" s="19"/>
      <c r="Q63" s="19"/>
      <c r="R63" s="19"/>
    </row>
    <row r="64" spans="2:18" ht="57" thickBot="1" x14ac:dyDescent="0.4">
      <c r="B64" s="658"/>
      <c r="C64" s="676"/>
      <c r="D64" s="572"/>
      <c r="E64" s="639"/>
      <c r="F64" s="644"/>
      <c r="G64" s="649"/>
      <c r="J64" s="68" t="s">
        <v>230</v>
      </c>
      <c r="K64" s="69">
        <v>20</v>
      </c>
      <c r="L64" s="79" t="s">
        <v>231</v>
      </c>
      <c r="M64" s="79" t="s">
        <v>265</v>
      </c>
      <c r="N64" s="112"/>
      <c r="P64" s="19"/>
      <c r="Q64" s="19"/>
      <c r="R64" s="19"/>
    </row>
    <row r="65" spans="2:18" ht="38.25" thickBot="1" x14ac:dyDescent="0.4">
      <c r="B65" s="659"/>
      <c r="C65" s="677"/>
      <c r="D65" s="454"/>
      <c r="E65" s="637"/>
      <c r="F65" s="642"/>
      <c r="G65" s="647"/>
      <c r="J65" s="68" t="s">
        <v>71</v>
      </c>
      <c r="K65" s="69">
        <v>30</v>
      </c>
      <c r="L65" s="79" t="s">
        <v>55</v>
      </c>
      <c r="M65" s="70" t="s">
        <v>270</v>
      </c>
      <c r="N65" s="54"/>
      <c r="P65" s="26"/>
      <c r="Q65" s="26"/>
      <c r="R65" s="19"/>
    </row>
    <row r="66" spans="2:18" ht="56.25" x14ac:dyDescent="0.35">
      <c r="B66" s="530" t="s">
        <v>218</v>
      </c>
      <c r="C66" s="696" t="s">
        <v>219</v>
      </c>
      <c r="D66" s="532">
        <v>0.25</v>
      </c>
      <c r="E66" s="638" t="s">
        <v>220</v>
      </c>
      <c r="F66" s="643" t="str">
        <f>VLOOKUP(E66,J66:M68,4,FALSE)</f>
        <v>N/A</v>
      </c>
      <c r="G66" s="648"/>
      <c r="J66" s="82" t="s">
        <v>68</v>
      </c>
      <c r="K66" s="83">
        <v>0</v>
      </c>
      <c r="L66" s="84" t="s">
        <v>42</v>
      </c>
      <c r="M66" s="252" t="s">
        <v>43</v>
      </c>
      <c r="N66" s="75"/>
      <c r="P66" s="19">
        <f>IFERROR(VLOOKUP(E66,J66:K68,2,FALSE),0)</f>
        <v>20</v>
      </c>
      <c r="Q66" s="41">
        <f>D66</f>
        <v>0.25</v>
      </c>
      <c r="R66" s="19">
        <f>Q66*P66</f>
        <v>5</v>
      </c>
    </row>
    <row r="67" spans="2:18" ht="93.75" x14ac:dyDescent="0.35">
      <c r="B67" s="423"/>
      <c r="C67" s="697"/>
      <c r="D67" s="413"/>
      <c r="E67" s="636"/>
      <c r="F67" s="641"/>
      <c r="G67" s="646"/>
      <c r="J67" s="65" t="s">
        <v>220</v>
      </c>
      <c r="K67" s="66">
        <v>20</v>
      </c>
      <c r="L67" s="77" t="s">
        <v>42</v>
      </c>
      <c r="M67" s="67" t="s">
        <v>43</v>
      </c>
      <c r="N67" s="53"/>
      <c r="P67" s="19"/>
      <c r="Q67" s="19"/>
      <c r="R67" s="19"/>
    </row>
    <row r="68" spans="2:18" ht="57" thickBot="1" x14ac:dyDescent="0.4">
      <c r="B68" s="424"/>
      <c r="C68" s="698"/>
      <c r="D68" s="414"/>
      <c r="E68" s="637"/>
      <c r="F68" s="642"/>
      <c r="G68" s="647"/>
      <c r="J68" s="259" t="s">
        <v>221</v>
      </c>
      <c r="K68" s="162">
        <v>30</v>
      </c>
      <c r="L68" s="253" t="s">
        <v>42</v>
      </c>
      <c r="M68" s="163" t="s">
        <v>43</v>
      </c>
      <c r="N68" s="112"/>
      <c r="P68" s="19"/>
      <c r="Q68" s="41"/>
      <c r="R68" s="19"/>
    </row>
    <row r="69" spans="2:18" ht="56.25" x14ac:dyDescent="0.35">
      <c r="B69" s="530" t="s">
        <v>218</v>
      </c>
      <c r="C69" s="693" t="s">
        <v>327</v>
      </c>
      <c r="D69" s="532">
        <v>0.25</v>
      </c>
      <c r="E69" s="638" t="s">
        <v>220</v>
      </c>
      <c r="F69" s="643" t="e">
        <f>VLOOKUP(E69,J69:M71,4,FALSE)</f>
        <v>#N/A</v>
      </c>
      <c r="G69" s="648"/>
      <c r="J69" s="61" t="s">
        <v>68</v>
      </c>
      <c r="K69" s="62">
        <v>0</v>
      </c>
      <c r="L69" s="63" t="s">
        <v>42</v>
      </c>
      <c r="M69" s="64" t="s">
        <v>43</v>
      </c>
      <c r="N69" s="40"/>
      <c r="P69" s="19">
        <f>IFERROR(VLOOKUP(E69,J69:K71,2,FALSE),0)</f>
        <v>0</v>
      </c>
      <c r="Q69" s="41">
        <f>D69</f>
        <v>0.25</v>
      </c>
      <c r="R69" s="19">
        <f>Q69*P69</f>
        <v>0</v>
      </c>
    </row>
    <row r="70" spans="2:18" ht="168.75" x14ac:dyDescent="0.35">
      <c r="B70" s="423"/>
      <c r="C70" s="694"/>
      <c r="D70" s="413"/>
      <c r="E70" s="636"/>
      <c r="F70" s="641"/>
      <c r="G70" s="646"/>
      <c r="J70" s="65" t="s">
        <v>356</v>
      </c>
      <c r="K70" s="66">
        <v>20</v>
      </c>
      <c r="L70" s="77" t="s">
        <v>42</v>
      </c>
      <c r="M70" s="67" t="s">
        <v>357</v>
      </c>
      <c r="N70" s="53"/>
      <c r="P70" s="19"/>
      <c r="Q70" s="19"/>
      <c r="R70" s="19"/>
    </row>
    <row r="71" spans="2:18" ht="94.5" thickBot="1" x14ac:dyDescent="0.4">
      <c r="B71" s="424"/>
      <c r="C71" s="695"/>
      <c r="D71" s="414"/>
      <c r="E71" s="637"/>
      <c r="F71" s="642"/>
      <c r="G71" s="647"/>
      <c r="J71" s="68" t="s">
        <v>221</v>
      </c>
      <c r="K71" s="69">
        <v>30</v>
      </c>
      <c r="L71" s="79" t="s">
        <v>55</v>
      </c>
      <c r="M71" s="70" t="s">
        <v>326</v>
      </c>
      <c r="N71" s="54"/>
      <c r="P71" s="19"/>
      <c r="Q71" s="19"/>
      <c r="R71" s="19"/>
    </row>
    <row r="72" spans="2:18" ht="18.75" x14ac:dyDescent="0.35">
      <c r="B72" s="23"/>
      <c r="C72" s="23"/>
      <c r="D72" s="255"/>
      <c r="E72" s="255"/>
      <c r="F72" s="255"/>
      <c r="G72" s="255"/>
      <c r="J72" s="236"/>
      <c r="K72" s="22"/>
      <c r="L72" s="236"/>
      <c r="M72" s="23"/>
      <c r="N72" s="23"/>
      <c r="P72" s="19"/>
      <c r="Q72" s="41"/>
      <c r="R72" s="19"/>
    </row>
    <row r="73" spans="2:18" ht="19.5" thickBot="1" x14ac:dyDescent="0.4">
      <c r="B73" s="23"/>
      <c r="C73" s="23"/>
      <c r="D73" s="23"/>
      <c r="E73" s="23"/>
      <c r="F73" s="23"/>
      <c r="G73" s="23"/>
      <c r="J73" s="23"/>
      <c r="K73" s="22"/>
      <c r="L73" s="23"/>
      <c r="M73" s="23"/>
      <c r="N73" s="23"/>
      <c r="P73" s="19"/>
      <c r="Q73" s="19"/>
      <c r="R73" s="19"/>
    </row>
    <row r="74" spans="2:18" ht="36.6" customHeight="1" x14ac:dyDescent="0.35">
      <c r="B74" s="653" t="s">
        <v>332</v>
      </c>
      <c r="C74" s="654"/>
      <c r="D74" s="655"/>
      <c r="E74" s="118" t="str">
        <f>J74</f>
        <v>Gender, human and labour rights</v>
      </c>
      <c r="F74" s="1"/>
      <c r="G74" s="1"/>
      <c r="J74" s="397" t="s">
        <v>350</v>
      </c>
      <c r="K74" s="399"/>
      <c r="L74" s="399"/>
      <c r="M74" s="399"/>
      <c r="N74" s="444"/>
      <c r="P74" s="19"/>
      <c r="Q74" s="41"/>
      <c r="R74" s="19"/>
    </row>
    <row r="75" spans="2:18" ht="18.75" x14ac:dyDescent="0.35">
      <c r="B75" s="539" t="s">
        <v>33</v>
      </c>
      <c r="C75" s="540"/>
      <c r="D75" s="541"/>
      <c r="E75" s="119">
        <f t="shared" ref="E75:E79" si="5">J75</f>
        <v>2</v>
      </c>
      <c r="F75" s="1"/>
      <c r="G75" s="1"/>
      <c r="J75" s="671">
        <v>2</v>
      </c>
      <c r="K75" s="672"/>
      <c r="L75" s="672"/>
      <c r="M75" s="672"/>
      <c r="N75" s="673"/>
      <c r="P75" s="19"/>
      <c r="Q75" s="19"/>
      <c r="R75" s="19"/>
    </row>
    <row r="76" spans="2:18" ht="18.75" x14ac:dyDescent="0.35">
      <c r="B76" s="539" t="s">
        <v>120</v>
      </c>
      <c r="C76" s="540"/>
      <c r="D76" s="541"/>
      <c r="E76" s="119" t="str">
        <f t="shared" si="5"/>
        <v xml:space="preserve">Organisation </v>
      </c>
      <c r="F76" s="1"/>
      <c r="G76" s="1"/>
      <c r="J76" s="401" t="s">
        <v>215</v>
      </c>
      <c r="K76" s="402"/>
      <c r="L76" s="402"/>
      <c r="M76" s="402"/>
      <c r="N76" s="448"/>
      <c r="P76" s="19"/>
      <c r="Q76" s="19"/>
      <c r="R76" s="19"/>
    </row>
    <row r="77" spans="2:18" ht="18.75" x14ac:dyDescent="0.35">
      <c r="B77" s="505" t="s">
        <v>247</v>
      </c>
      <c r="C77" s="506"/>
      <c r="D77" s="507"/>
      <c r="E77" s="135">
        <f>Q78</f>
        <v>17.5</v>
      </c>
      <c r="F77" s="1"/>
      <c r="G77" s="1"/>
      <c r="J77" s="377" t="s">
        <v>30</v>
      </c>
      <c r="K77" s="378"/>
      <c r="L77" s="378"/>
      <c r="M77" s="378"/>
      <c r="N77" s="379"/>
      <c r="P77" s="19"/>
      <c r="Q77" s="19"/>
      <c r="R77" s="19"/>
    </row>
    <row r="78" spans="2:18" ht="18.75" x14ac:dyDescent="0.35">
      <c r="B78" s="539" t="s">
        <v>31</v>
      </c>
      <c r="C78" s="540"/>
      <c r="D78" s="541"/>
      <c r="E78" s="122">
        <f t="shared" si="5"/>
        <v>22.5</v>
      </c>
      <c r="F78" s="1"/>
      <c r="G78" s="1"/>
      <c r="J78" s="409">
        <f>(D81*K82)+(D83*K84)+(D85*K88)+(D89*K92)</f>
        <v>22.5</v>
      </c>
      <c r="K78" s="410"/>
      <c r="L78" s="410"/>
      <c r="M78" s="410"/>
      <c r="N78" s="411"/>
      <c r="P78" s="26" t="s">
        <v>247</v>
      </c>
      <c r="Q78" s="26">
        <f>SUM(R81:R92)</f>
        <v>17.5</v>
      </c>
      <c r="R78" s="19"/>
    </row>
    <row r="79" spans="2:18" ht="19.5" thickBot="1" x14ac:dyDescent="0.4">
      <c r="B79" s="650" t="s">
        <v>121</v>
      </c>
      <c r="C79" s="651"/>
      <c r="D79" s="652"/>
      <c r="E79" s="123">
        <f t="shared" si="5"/>
        <v>11.25</v>
      </c>
      <c r="F79" s="1"/>
      <c r="G79" s="1"/>
      <c r="J79" s="401">
        <f>J78/2</f>
        <v>11.25</v>
      </c>
      <c r="K79" s="402"/>
      <c r="L79" s="402"/>
      <c r="M79" s="402"/>
      <c r="N79" s="448"/>
      <c r="P79" s="26" t="s">
        <v>248</v>
      </c>
      <c r="Q79" s="28">
        <f>Q78/J78</f>
        <v>0.77777777777777779</v>
      </c>
      <c r="R79" s="19"/>
    </row>
    <row r="80" spans="2:18" ht="57" thickBot="1" x14ac:dyDescent="0.4">
      <c r="B80" s="29" t="s">
        <v>33</v>
      </c>
      <c r="C80" s="30" t="s">
        <v>34</v>
      </c>
      <c r="D80" s="30" t="s">
        <v>35</v>
      </c>
      <c r="E80" s="30" t="s">
        <v>254</v>
      </c>
      <c r="F80" s="31" t="s">
        <v>39</v>
      </c>
      <c r="G80" s="32" t="s">
        <v>254</v>
      </c>
      <c r="J80" s="33" t="s">
        <v>36</v>
      </c>
      <c r="K80" s="34" t="s">
        <v>37</v>
      </c>
      <c r="L80" s="34" t="s">
        <v>38</v>
      </c>
      <c r="M80" s="34" t="s">
        <v>39</v>
      </c>
      <c r="N80" s="35" t="s">
        <v>40</v>
      </c>
      <c r="P80" s="19" t="s">
        <v>246</v>
      </c>
      <c r="Q80" s="19" t="s">
        <v>249</v>
      </c>
      <c r="R80" s="19"/>
    </row>
    <row r="81" spans="2:18" ht="18.75" x14ac:dyDescent="0.35">
      <c r="B81" s="397" t="s">
        <v>216</v>
      </c>
      <c r="C81" s="701" t="s">
        <v>237</v>
      </c>
      <c r="D81" s="468">
        <v>0.25</v>
      </c>
      <c r="E81" s="635" t="s">
        <v>91</v>
      </c>
      <c r="F81" s="640" t="str">
        <f>VLOOKUP(E81,J81:M82,4,FALSE)</f>
        <v>Copy of Policy</v>
      </c>
      <c r="G81" s="645"/>
      <c r="J81" s="36" t="s">
        <v>42</v>
      </c>
      <c r="K81" s="37">
        <v>0</v>
      </c>
      <c r="L81" s="38" t="s">
        <v>42</v>
      </c>
      <c r="M81" s="38" t="s">
        <v>43</v>
      </c>
      <c r="N81" s="208"/>
      <c r="P81" s="19">
        <f>IFERROR(VLOOKUP(E81,J81:K82,2,FALSE),0)</f>
        <v>20</v>
      </c>
      <c r="Q81" s="41">
        <f>D81</f>
        <v>0.25</v>
      </c>
      <c r="R81" s="19">
        <f>Q81*P81</f>
        <v>5</v>
      </c>
    </row>
    <row r="82" spans="2:18" ht="38.25" thickBot="1" x14ac:dyDescent="0.4">
      <c r="B82" s="398"/>
      <c r="C82" s="702"/>
      <c r="D82" s="454"/>
      <c r="E82" s="637"/>
      <c r="F82" s="642"/>
      <c r="G82" s="647"/>
      <c r="J82" s="47" t="s">
        <v>91</v>
      </c>
      <c r="K82" s="48">
        <v>20</v>
      </c>
      <c r="L82" s="49" t="s">
        <v>224</v>
      </c>
      <c r="M82" s="49" t="s">
        <v>262</v>
      </c>
      <c r="N82" s="260"/>
      <c r="P82" s="19"/>
      <c r="Q82" s="19"/>
      <c r="R82" s="19"/>
    </row>
    <row r="83" spans="2:18" ht="18.75" x14ac:dyDescent="0.35">
      <c r="B83" s="397" t="s">
        <v>222</v>
      </c>
      <c r="C83" s="701" t="s">
        <v>238</v>
      </c>
      <c r="D83" s="468">
        <v>0.25</v>
      </c>
      <c r="E83" s="635" t="s">
        <v>42</v>
      </c>
      <c r="F83" s="640" t="str">
        <f>VLOOKUP(E83,J83:M84,4,FALSE)</f>
        <v>N/A</v>
      </c>
      <c r="G83" s="645"/>
      <c r="J83" s="36" t="s">
        <v>42</v>
      </c>
      <c r="K83" s="37">
        <v>0</v>
      </c>
      <c r="L83" s="38" t="s">
        <v>42</v>
      </c>
      <c r="M83" s="38" t="s">
        <v>43</v>
      </c>
      <c r="N83" s="208"/>
      <c r="P83" s="19">
        <f>IFERROR(VLOOKUP(E83,J83:K84,2,FALSE),0)</f>
        <v>0</v>
      </c>
      <c r="Q83" s="41">
        <f>D83</f>
        <v>0.25</v>
      </c>
      <c r="R83" s="19">
        <f>Q83*P83</f>
        <v>0</v>
      </c>
    </row>
    <row r="84" spans="2:18" ht="38.25" thickBot="1" x14ac:dyDescent="0.4">
      <c r="B84" s="398"/>
      <c r="C84" s="702"/>
      <c r="D84" s="454"/>
      <c r="E84" s="637"/>
      <c r="F84" s="642"/>
      <c r="G84" s="647"/>
      <c r="J84" s="47" t="s">
        <v>91</v>
      </c>
      <c r="K84" s="48">
        <v>20</v>
      </c>
      <c r="L84" s="49" t="s">
        <v>224</v>
      </c>
      <c r="M84" s="49" t="s">
        <v>263</v>
      </c>
      <c r="N84" s="260"/>
      <c r="P84" s="19"/>
      <c r="Q84" s="19"/>
      <c r="R84" s="19"/>
    </row>
    <row r="85" spans="2:18" ht="18.75" x14ac:dyDescent="0.35">
      <c r="B85" s="397" t="s">
        <v>222</v>
      </c>
      <c r="C85" s="428" t="s">
        <v>330</v>
      </c>
      <c r="D85" s="468">
        <v>0.25</v>
      </c>
      <c r="E85" s="635" t="s">
        <v>228</v>
      </c>
      <c r="F85" s="640" t="str">
        <f>VLOOKUP(E85,J85:M88,4,FALSE)</f>
        <v>Labour standards plan</v>
      </c>
      <c r="G85" s="645"/>
      <c r="J85" s="36" t="s">
        <v>42</v>
      </c>
      <c r="K85" s="37">
        <v>0</v>
      </c>
      <c r="L85" s="38" t="s">
        <v>42</v>
      </c>
      <c r="M85" s="38" t="s">
        <v>43</v>
      </c>
      <c r="N85" s="208"/>
      <c r="P85" s="19">
        <f>IFERROR(VLOOKUP(E85,J85:K88,2,FALSE),0)</f>
        <v>20</v>
      </c>
      <c r="Q85" s="41">
        <f>D85</f>
        <v>0.25</v>
      </c>
      <c r="R85" s="19">
        <f>Q85*P85</f>
        <v>5</v>
      </c>
    </row>
    <row r="86" spans="2:18" ht="56.25" x14ac:dyDescent="0.35">
      <c r="B86" s="401"/>
      <c r="C86" s="521"/>
      <c r="D86" s="453"/>
      <c r="E86" s="636"/>
      <c r="F86" s="641"/>
      <c r="G86" s="646"/>
      <c r="J86" s="42" t="s">
        <v>223</v>
      </c>
      <c r="K86" s="43">
        <v>10</v>
      </c>
      <c r="L86" s="44" t="s">
        <v>224</v>
      </c>
      <c r="M86" s="44" t="s">
        <v>264</v>
      </c>
      <c r="N86" s="261"/>
      <c r="P86" s="26"/>
      <c r="Q86" s="26"/>
      <c r="R86" s="19"/>
    </row>
    <row r="87" spans="2:18" ht="75" x14ac:dyDescent="0.35">
      <c r="B87" s="401"/>
      <c r="C87" s="521"/>
      <c r="D87" s="453"/>
      <c r="E87" s="636"/>
      <c r="F87" s="641"/>
      <c r="G87" s="646"/>
      <c r="J87" s="42" t="s">
        <v>225</v>
      </c>
      <c r="K87" s="43">
        <v>15</v>
      </c>
      <c r="L87" s="44" t="s">
        <v>226</v>
      </c>
      <c r="M87" s="44" t="s">
        <v>227</v>
      </c>
      <c r="N87" s="261"/>
      <c r="P87" s="26"/>
      <c r="Q87" s="28"/>
      <c r="R87" s="19"/>
    </row>
    <row r="88" spans="2:18" ht="75" x14ac:dyDescent="0.35">
      <c r="B88" s="398"/>
      <c r="C88" s="429"/>
      <c r="D88" s="454"/>
      <c r="E88" s="637"/>
      <c r="F88" s="642"/>
      <c r="G88" s="647"/>
      <c r="J88" s="47" t="s">
        <v>228</v>
      </c>
      <c r="K88" s="48">
        <v>20</v>
      </c>
      <c r="L88" s="49" t="s">
        <v>226</v>
      </c>
      <c r="M88" s="49" t="s">
        <v>229</v>
      </c>
      <c r="N88" s="260"/>
      <c r="P88" s="19"/>
      <c r="Q88" s="19"/>
      <c r="R88" s="19"/>
    </row>
    <row r="89" spans="2:18" ht="18.75" x14ac:dyDescent="0.35">
      <c r="B89" s="397" t="s">
        <v>216</v>
      </c>
      <c r="C89" s="428" t="s">
        <v>217</v>
      </c>
      <c r="D89" s="468">
        <v>0.25</v>
      </c>
      <c r="E89" s="635" t="s">
        <v>71</v>
      </c>
      <c r="F89" s="640" t="str">
        <f>VLOOKUP(E89,J89:M92,4,FALSE)</f>
        <v>Copy of policy or plan</v>
      </c>
      <c r="G89" s="645"/>
      <c r="J89" s="61" t="s">
        <v>42</v>
      </c>
      <c r="K89" s="62">
        <v>0</v>
      </c>
      <c r="L89" s="63" t="s">
        <v>42</v>
      </c>
      <c r="M89" s="64" t="s">
        <v>43</v>
      </c>
      <c r="N89" s="208"/>
      <c r="P89" s="257">
        <f>IFERROR(VLOOKUP(E89,J89:K92,2,FALSE),0)</f>
        <v>30</v>
      </c>
      <c r="Q89" s="258">
        <f>D89</f>
        <v>0.25</v>
      </c>
      <c r="R89" s="257">
        <f>Q89*P89</f>
        <v>7.5</v>
      </c>
    </row>
    <row r="90" spans="2:18" ht="56.25" x14ac:dyDescent="0.35">
      <c r="B90" s="466"/>
      <c r="C90" s="521"/>
      <c r="D90" s="452"/>
      <c r="E90" s="638"/>
      <c r="F90" s="643"/>
      <c r="G90" s="648"/>
      <c r="J90" s="65" t="s">
        <v>68</v>
      </c>
      <c r="K90" s="66">
        <v>10</v>
      </c>
      <c r="L90" s="77" t="s">
        <v>52</v>
      </c>
      <c r="M90" s="67" t="s">
        <v>261</v>
      </c>
      <c r="N90" s="210"/>
      <c r="P90" s="19"/>
      <c r="Q90" s="41"/>
      <c r="R90" s="19"/>
    </row>
    <row r="91" spans="2:18" ht="56.25" x14ac:dyDescent="0.35">
      <c r="B91" s="401"/>
      <c r="C91" s="521"/>
      <c r="D91" s="453"/>
      <c r="E91" s="636"/>
      <c r="F91" s="641"/>
      <c r="G91" s="646"/>
      <c r="J91" s="65" t="s">
        <v>70</v>
      </c>
      <c r="K91" s="66">
        <v>20</v>
      </c>
      <c r="L91" s="77" t="s">
        <v>55</v>
      </c>
      <c r="M91" s="163" t="s">
        <v>271</v>
      </c>
      <c r="N91" s="261"/>
      <c r="P91" s="19"/>
      <c r="Q91" s="19"/>
      <c r="R91" s="19"/>
    </row>
    <row r="92" spans="2:18" ht="37.5" x14ac:dyDescent="0.35">
      <c r="B92" s="398"/>
      <c r="C92" s="429"/>
      <c r="D92" s="454"/>
      <c r="E92" s="637"/>
      <c r="F92" s="642"/>
      <c r="G92" s="647"/>
      <c r="J92" s="68" t="s">
        <v>71</v>
      </c>
      <c r="K92" s="69">
        <v>30</v>
      </c>
      <c r="L92" s="79" t="s">
        <v>55</v>
      </c>
      <c r="M92" s="70" t="s">
        <v>270</v>
      </c>
      <c r="N92" s="260"/>
      <c r="P92" s="19"/>
      <c r="Q92" s="19"/>
      <c r="R92" s="19"/>
    </row>
    <row r="93" spans="2:18" s="241" customFormat="1" ht="18.75" x14ac:dyDescent="0.35">
      <c r="B93" s="57"/>
      <c r="C93" s="262"/>
      <c r="D93" s="248"/>
      <c r="E93" s="248"/>
      <c r="F93" s="248"/>
      <c r="G93" s="248"/>
      <c r="H93" s="1"/>
      <c r="I93" s="1"/>
      <c r="J93" s="57"/>
      <c r="K93" s="58"/>
      <c r="L93" s="57"/>
      <c r="M93" s="57"/>
      <c r="N93" s="57"/>
      <c r="P93" s="19"/>
      <c r="Q93" s="41"/>
      <c r="R93" s="19"/>
    </row>
    <row r="94" spans="2:18" s="241" customFormat="1" ht="19.5" thickBot="1" x14ac:dyDescent="0.4">
      <c r="B94" s="57"/>
      <c r="C94" s="262"/>
      <c r="D94" s="248"/>
      <c r="E94" s="248"/>
      <c r="F94" s="248"/>
      <c r="G94" s="248"/>
      <c r="H94" s="1"/>
      <c r="I94" s="1"/>
      <c r="J94" s="57"/>
      <c r="K94" s="58"/>
      <c r="L94" s="57"/>
      <c r="M94" s="57"/>
      <c r="N94" s="57"/>
      <c r="P94" s="19"/>
      <c r="Q94" s="19"/>
      <c r="R94" s="19"/>
    </row>
    <row r="95" spans="2:18" ht="36.6" customHeight="1" x14ac:dyDescent="0.35">
      <c r="B95" s="653" t="s">
        <v>332</v>
      </c>
      <c r="C95" s="654"/>
      <c r="D95" s="655"/>
      <c r="E95" s="118" t="str">
        <f>J95</f>
        <v>Gender, human and labour rights</v>
      </c>
      <c r="F95" s="1"/>
      <c r="G95" s="1"/>
      <c r="J95" s="397" t="s">
        <v>350</v>
      </c>
      <c r="K95" s="399"/>
      <c r="L95" s="399"/>
      <c r="M95" s="399"/>
      <c r="N95" s="444"/>
      <c r="P95" s="19"/>
      <c r="Q95" s="19"/>
      <c r="R95" s="19"/>
    </row>
    <row r="96" spans="2:18" ht="18.75" x14ac:dyDescent="0.35">
      <c r="B96" s="539" t="s">
        <v>33</v>
      </c>
      <c r="C96" s="540"/>
      <c r="D96" s="541"/>
      <c r="E96" s="119">
        <f t="shared" ref="E96:E100" si="6">J96</f>
        <v>3</v>
      </c>
      <c r="F96" s="1"/>
      <c r="G96" s="1"/>
      <c r="J96" s="671">
        <v>3</v>
      </c>
      <c r="K96" s="672"/>
      <c r="L96" s="672"/>
      <c r="M96" s="672"/>
      <c r="N96" s="673"/>
      <c r="P96" s="19"/>
      <c r="Q96" s="19"/>
      <c r="R96" s="19"/>
    </row>
    <row r="97" spans="2:18" ht="18.75" x14ac:dyDescent="0.35">
      <c r="B97" s="539" t="s">
        <v>120</v>
      </c>
      <c r="C97" s="540"/>
      <c r="D97" s="541"/>
      <c r="E97" s="119" t="str">
        <f t="shared" si="6"/>
        <v xml:space="preserve">Organisation </v>
      </c>
      <c r="F97" s="1"/>
      <c r="G97" s="1"/>
      <c r="J97" s="401" t="s">
        <v>215</v>
      </c>
      <c r="K97" s="402"/>
      <c r="L97" s="402"/>
      <c r="M97" s="402"/>
      <c r="N97" s="448"/>
      <c r="P97" s="19"/>
      <c r="Q97" s="19"/>
      <c r="R97" s="19"/>
    </row>
    <row r="98" spans="2:18" ht="18.75" x14ac:dyDescent="0.35">
      <c r="B98" s="505" t="s">
        <v>247</v>
      </c>
      <c r="C98" s="506"/>
      <c r="D98" s="507"/>
      <c r="E98" s="121">
        <f>Q99</f>
        <v>12.5</v>
      </c>
      <c r="F98" s="1"/>
      <c r="G98" s="1"/>
      <c r="J98" s="377" t="s">
        <v>30</v>
      </c>
      <c r="K98" s="378"/>
      <c r="L98" s="378"/>
      <c r="M98" s="378"/>
      <c r="N98" s="379"/>
      <c r="P98" s="19"/>
      <c r="Q98" s="19"/>
      <c r="R98" s="19"/>
    </row>
    <row r="99" spans="2:18" ht="18.75" x14ac:dyDescent="0.35">
      <c r="B99" s="539" t="s">
        <v>31</v>
      </c>
      <c r="C99" s="540"/>
      <c r="D99" s="541"/>
      <c r="E99" s="122">
        <f t="shared" si="6"/>
        <v>20</v>
      </c>
      <c r="F99" s="1"/>
      <c r="G99" s="1"/>
      <c r="J99" s="409">
        <f>(D102*K104)+(D105*K106)+(D107*K108)+(D109*K110)+(D111*K112)+(D113*K114)</f>
        <v>20</v>
      </c>
      <c r="K99" s="410"/>
      <c r="L99" s="410"/>
      <c r="M99" s="410"/>
      <c r="N99" s="411"/>
      <c r="P99" s="26" t="s">
        <v>247</v>
      </c>
      <c r="Q99" s="26">
        <f>SUM(R102:R114)</f>
        <v>12.5</v>
      </c>
      <c r="R99" s="19"/>
    </row>
    <row r="100" spans="2:18" ht="19.5" thickBot="1" x14ac:dyDescent="0.4">
      <c r="B100" s="650" t="s">
        <v>121</v>
      </c>
      <c r="C100" s="651"/>
      <c r="D100" s="652"/>
      <c r="E100" s="123">
        <f t="shared" si="6"/>
        <v>10</v>
      </c>
      <c r="F100" s="1"/>
      <c r="G100" s="1"/>
      <c r="J100" s="401">
        <f>J99/2</f>
        <v>10</v>
      </c>
      <c r="K100" s="402"/>
      <c r="L100" s="402"/>
      <c r="M100" s="402"/>
      <c r="N100" s="448"/>
      <c r="P100" s="26" t="s">
        <v>248</v>
      </c>
      <c r="Q100" s="28">
        <f>Q99/J99</f>
        <v>0.625</v>
      </c>
      <c r="R100" s="19"/>
    </row>
    <row r="101" spans="2:18" ht="57" thickBot="1" x14ac:dyDescent="0.4">
      <c r="B101" s="29" t="s">
        <v>33</v>
      </c>
      <c r="C101" s="30" t="s">
        <v>34</v>
      </c>
      <c r="D101" s="30" t="s">
        <v>35</v>
      </c>
      <c r="E101" s="30" t="s">
        <v>254</v>
      </c>
      <c r="F101" s="31" t="s">
        <v>39</v>
      </c>
      <c r="G101" s="32" t="s">
        <v>254</v>
      </c>
      <c r="J101" s="33" t="s">
        <v>36</v>
      </c>
      <c r="K101" s="34" t="s">
        <v>37</v>
      </c>
      <c r="L101" s="34" t="s">
        <v>38</v>
      </c>
      <c r="M101" s="34" t="s">
        <v>39</v>
      </c>
      <c r="N101" s="35" t="s">
        <v>40</v>
      </c>
      <c r="P101" s="19" t="s">
        <v>246</v>
      </c>
      <c r="Q101" s="19" t="s">
        <v>249</v>
      </c>
      <c r="R101" s="19"/>
    </row>
    <row r="102" spans="2:18" ht="18.75" x14ac:dyDescent="0.35">
      <c r="B102" s="553" t="s">
        <v>216</v>
      </c>
      <c r="C102" s="701" t="s">
        <v>240</v>
      </c>
      <c r="D102" s="559">
        <v>0.15</v>
      </c>
      <c r="E102" s="661" t="s">
        <v>68</v>
      </c>
      <c r="F102" s="664" t="str">
        <f>VLOOKUP(E102,J102:M104,4,FALSE)</f>
        <v>N/A</v>
      </c>
      <c r="G102" s="712"/>
      <c r="J102" s="36" t="s">
        <v>116</v>
      </c>
      <c r="K102" s="37">
        <v>0</v>
      </c>
      <c r="L102" s="38"/>
      <c r="M102" s="38" t="s">
        <v>43</v>
      </c>
      <c r="N102" s="208"/>
      <c r="P102" s="19">
        <f>IFERROR(VLOOKUP(E102,J102:K104,2,FALSE),0)</f>
        <v>10</v>
      </c>
      <c r="Q102" s="41">
        <f>D102</f>
        <v>0.15</v>
      </c>
      <c r="R102" s="19">
        <f>Q102*P102</f>
        <v>1.5</v>
      </c>
    </row>
    <row r="103" spans="2:18" ht="56.25" x14ac:dyDescent="0.35">
      <c r="B103" s="558"/>
      <c r="C103" s="705"/>
      <c r="D103" s="568"/>
      <c r="E103" s="662"/>
      <c r="F103" s="665"/>
      <c r="G103" s="713"/>
      <c r="J103" s="42" t="s">
        <v>68</v>
      </c>
      <c r="K103" s="43">
        <v>10</v>
      </c>
      <c r="L103" s="44"/>
      <c r="M103" s="44" t="s">
        <v>43</v>
      </c>
      <c r="N103" s="261"/>
      <c r="P103" s="19"/>
      <c r="Q103" s="19"/>
      <c r="R103" s="19"/>
    </row>
    <row r="104" spans="2:18" ht="57" thickBot="1" x14ac:dyDescent="0.4">
      <c r="B104" s="554"/>
      <c r="C104" s="702"/>
      <c r="D104" s="560"/>
      <c r="E104" s="663"/>
      <c r="F104" s="666"/>
      <c r="G104" s="714"/>
      <c r="J104" s="47" t="s">
        <v>230</v>
      </c>
      <c r="K104" s="48">
        <v>20</v>
      </c>
      <c r="L104" s="49" t="s">
        <v>226</v>
      </c>
      <c r="M104" s="49" t="s">
        <v>270</v>
      </c>
      <c r="N104" s="260"/>
      <c r="P104" s="19"/>
      <c r="Q104" s="41"/>
      <c r="R104" s="19"/>
    </row>
    <row r="105" spans="2:18" ht="18.75" x14ac:dyDescent="0.35">
      <c r="B105" s="553" t="s">
        <v>222</v>
      </c>
      <c r="C105" s="428" t="s">
        <v>331</v>
      </c>
      <c r="D105" s="559">
        <v>0.15</v>
      </c>
      <c r="E105" s="661" t="s">
        <v>42</v>
      </c>
      <c r="F105" s="664" t="str">
        <f>VLOOKUP(E105,J105:M106,4,FALSE)</f>
        <v>N/A</v>
      </c>
      <c r="G105" s="712"/>
      <c r="J105" s="36" t="s">
        <v>42</v>
      </c>
      <c r="K105" s="37">
        <v>0</v>
      </c>
      <c r="L105" s="38"/>
      <c r="M105" s="38" t="s">
        <v>43</v>
      </c>
      <c r="N105" s="208"/>
      <c r="P105" s="19">
        <f>IFERROR(VLOOKUP(E105,J105:K106,2,FALSE),0)</f>
        <v>0</v>
      </c>
      <c r="Q105" s="41">
        <f>D105</f>
        <v>0.15</v>
      </c>
      <c r="R105" s="19">
        <f>Q105*P105</f>
        <v>0</v>
      </c>
    </row>
    <row r="106" spans="2:18" ht="99.95" customHeight="1" thickBot="1" x14ac:dyDescent="0.4">
      <c r="B106" s="554"/>
      <c r="C106" s="429"/>
      <c r="D106" s="560"/>
      <c r="E106" s="663"/>
      <c r="F106" s="666"/>
      <c r="G106" s="714"/>
      <c r="J106" s="47" t="s">
        <v>91</v>
      </c>
      <c r="K106" s="48">
        <v>20</v>
      </c>
      <c r="L106" s="49" t="s">
        <v>226</v>
      </c>
      <c r="M106" s="49" t="s">
        <v>269</v>
      </c>
      <c r="N106" s="260"/>
      <c r="P106" s="19"/>
      <c r="Q106" s="41"/>
      <c r="R106" s="19"/>
    </row>
    <row r="107" spans="2:18" ht="18.75" x14ac:dyDescent="0.35">
      <c r="B107" s="699" t="s">
        <v>222</v>
      </c>
      <c r="C107" s="701" t="s">
        <v>241</v>
      </c>
      <c r="D107" s="703">
        <v>0.15</v>
      </c>
      <c r="E107" s="708" t="s">
        <v>42</v>
      </c>
      <c r="F107" s="710" t="str">
        <f>VLOOKUP(E107,J107:M108,4,FALSE)</f>
        <v>N/A</v>
      </c>
      <c r="G107" s="715"/>
      <c r="J107" s="263" t="s">
        <v>42</v>
      </c>
      <c r="K107" s="264">
        <v>0</v>
      </c>
      <c r="L107" s="265"/>
      <c r="M107" s="265" t="s">
        <v>43</v>
      </c>
      <c r="N107" s="266"/>
      <c r="P107" s="19">
        <f>IFERROR(VLOOKUP(E107,J107:K108,2,FALSE),0)</f>
        <v>0</v>
      </c>
      <c r="Q107" s="41">
        <f>D107</f>
        <v>0.15</v>
      </c>
      <c r="R107" s="19">
        <f>Q107*P107</f>
        <v>0</v>
      </c>
    </row>
    <row r="108" spans="2:18" ht="38.25" thickBot="1" x14ac:dyDescent="0.4">
      <c r="B108" s="700"/>
      <c r="C108" s="702"/>
      <c r="D108" s="704"/>
      <c r="E108" s="709"/>
      <c r="F108" s="711"/>
      <c r="G108" s="716"/>
      <c r="J108" s="267" t="s">
        <v>91</v>
      </c>
      <c r="K108" s="268">
        <v>20</v>
      </c>
      <c r="L108" s="49" t="s">
        <v>226</v>
      </c>
      <c r="M108" s="269" t="s">
        <v>268</v>
      </c>
      <c r="N108" s="270"/>
      <c r="P108" s="19"/>
      <c r="Q108" s="19"/>
      <c r="R108" s="19"/>
    </row>
    <row r="109" spans="2:18" ht="18.75" x14ac:dyDescent="0.35">
      <c r="B109" s="699" t="s">
        <v>222</v>
      </c>
      <c r="C109" s="701" t="s">
        <v>242</v>
      </c>
      <c r="D109" s="703">
        <v>0.2</v>
      </c>
      <c r="E109" s="708" t="s">
        <v>91</v>
      </c>
      <c r="F109" s="710" t="str">
        <f>VLOOKUP(E109,J109:M110,4,FALSE)</f>
        <v>Summary / case study of collaborattion</v>
      </c>
      <c r="G109" s="715"/>
      <c r="J109" s="263" t="s">
        <v>42</v>
      </c>
      <c r="K109" s="264">
        <v>0</v>
      </c>
      <c r="L109" s="265"/>
      <c r="M109" s="265" t="s">
        <v>43</v>
      </c>
      <c r="N109" s="266"/>
      <c r="P109" s="19">
        <f>IFERROR(VLOOKUP(E109,J109:K110,2,FALSE),0)</f>
        <v>20</v>
      </c>
      <c r="Q109" s="41">
        <f>D109</f>
        <v>0.2</v>
      </c>
      <c r="R109" s="19">
        <f>Q109*P109</f>
        <v>4</v>
      </c>
    </row>
    <row r="110" spans="2:18" ht="57" thickBot="1" x14ac:dyDescent="0.4">
      <c r="B110" s="700"/>
      <c r="C110" s="702"/>
      <c r="D110" s="704"/>
      <c r="E110" s="709"/>
      <c r="F110" s="711"/>
      <c r="G110" s="716"/>
      <c r="J110" s="267" t="s">
        <v>91</v>
      </c>
      <c r="K110" s="268">
        <v>20</v>
      </c>
      <c r="L110" s="49" t="s">
        <v>226</v>
      </c>
      <c r="M110" s="269" t="s">
        <v>267</v>
      </c>
      <c r="N110" s="270"/>
      <c r="P110" s="19"/>
      <c r="Q110" s="19"/>
      <c r="R110" s="19"/>
    </row>
    <row r="111" spans="2:18" ht="18.75" x14ac:dyDescent="0.35">
      <c r="B111" s="699" t="s">
        <v>232</v>
      </c>
      <c r="C111" s="701" t="s">
        <v>243</v>
      </c>
      <c r="D111" s="703">
        <v>0.2</v>
      </c>
      <c r="E111" s="708" t="s">
        <v>91</v>
      </c>
      <c r="F111" s="710" t="str">
        <f>VLOOKUP(E111,J111:M112,4,FALSE)</f>
        <v>Statistics demonstrating gender proportions in leadership or supplier ownership</v>
      </c>
      <c r="G111" s="715"/>
      <c r="J111" s="263" t="s">
        <v>42</v>
      </c>
      <c r="K111" s="264">
        <v>0</v>
      </c>
      <c r="L111" s="265"/>
      <c r="M111" s="265" t="s">
        <v>43</v>
      </c>
      <c r="N111" s="266"/>
      <c r="P111" s="19">
        <f>IFERROR(VLOOKUP(E111,J111:K112,2,FALSE),0)</f>
        <v>20</v>
      </c>
      <c r="Q111" s="41">
        <f>D111</f>
        <v>0.2</v>
      </c>
      <c r="R111" s="19">
        <f>Q111*P111</f>
        <v>4</v>
      </c>
    </row>
    <row r="112" spans="2:18" ht="66.599999999999994" customHeight="1" thickBot="1" x14ac:dyDescent="0.4">
      <c r="B112" s="700"/>
      <c r="C112" s="702"/>
      <c r="D112" s="704"/>
      <c r="E112" s="709"/>
      <c r="F112" s="711"/>
      <c r="G112" s="716"/>
      <c r="J112" s="267" t="s">
        <v>91</v>
      </c>
      <c r="K112" s="268">
        <v>20</v>
      </c>
      <c r="L112" s="49" t="s">
        <v>226</v>
      </c>
      <c r="M112" s="269" t="s">
        <v>266</v>
      </c>
      <c r="N112" s="270"/>
      <c r="P112" s="19"/>
      <c r="Q112" s="19"/>
      <c r="R112" s="19"/>
    </row>
    <row r="113" spans="2:18" ht="18.75" x14ac:dyDescent="0.35">
      <c r="B113" s="466" t="s">
        <v>233</v>
      </c>
      <c r="C113" s="706" t="s">
        <v>333</v>
      </c>
      <c r="D113" s="532">
        <v>0.15</v>
      </c>
      <c r="E113" s="638" t="s">
        <v>91</v>
      </c>
      <c r="F113" s="643" t="str">
        <f>VLOOKUP(E113,J113:M114,4,FALSE)</f>
        <v>Statistics showing outcomes</v>
      </c>
      <c r="G113" s="648"/>
      <c r="J113" s="71" t="s">
        <v>116</v>
      </c>
      <c r="K113" s="72">
        <v>0</v>
      </c>
      <c r="L113" s="73"/>
      <c r="M113" s="73" t="s">
        <v>43</v>
      </c>
      <c r="N113" s="210"/>
      <c r="P113" s="19">
        <f>IFERROR(VLOOKUP(E113,J113:K114,2,FALSE),0)</f>
        <v>20</v>
      </c>
      <c r="Q113" s="41">
        <f>D113</f>
        <v>0.15</v>
      </c>
      <c r="R113" s="19">
        <f>Q113*P113</f>
        <v>3</v>
      </c>
    </row>
    <row r="114" spans="2:18" ht="153.6" customHeight="1" thickBot="1" x14ac:dyDescent="0.4">
      <c r="B114" s="398"/>
      <c r="C114" s="707"/>
      <c r="D114" s="414"/>
      <c r="E114" s="637"/>
      <c r="F114" s="642"/>
      <c r="G114" s="647"/>
      <c r="J114" s="47" t="s">
        <v>91</v>
      </c>
      <c r="K114" s="48">
        <v>20</v>
      </c>
      <c r="L114" s="49" t="s">
        <v>226</v>
      </c>
      <c r="M114" s="49" t="s">
        <v>234</v>
      </c>
      <c r="N114" s="260"/>
      <c r="P114" s="19"/>
      <c r="Q114" s="19"/>
      <c r="R114" s="19"/>
    </row>
    <row r="115" spans="2:18" ht="18.75" x14ac:dyDescent="0.35">
      <c r="B115" s="23"/>
      <c r="C115" s="59"/>
      <c r="D115" s="23"/>
      <c r="E115" s="23"/>
      <c r="F115" s="23"/>
      <c r="G115" s="23"/>
      <c r="J115" s="23"/>
      <c r="K115" s="22"/>
      <c r="L115" s="23"/>
      <c r="M115" s="23"/>
      <c r="N115" s="23"/>
      <c r="P115" s="19"/>
      <c r="Q115" s="19"/>
      <c r="R115" s="19"/>
    </row>
    <row r="116" spans="2:18" ht="18.75" x14ac:dyDescent="0.35">
      <c r="B116" s="23"/>
      <c r="C116" s="23"/>
      <c r="D116" s="23"/>
      <c r="E116" s="23"/>
      <c r="F116" s="23"/>
      <c r="G116" s="23"/>
      <c r="J116" s="23"/>
      <c r="K116" s="22"/>
      <c r="L116" s="23"/>
      <c r="M116" s="23"/>
      <c r="N116" s="23"/>
      <c r="P116" s="19"/>
      <c r="Q116" s="19"/>
      <c r="R116" s="19"/>
    </row>
    <row r="117" spans="2:18" ht="18.75" hidden="1" x14ac:dyDescent="0.35">
      <c r="P117" s="19"/>
      <c r="Q117" s="19"/>
      <c r="R117" s="19"/>
    </row>
    <row r="118" spans="2:18" ht="18.75" hidden="1" x14ac:dyDescent="0.35">
      <c r="P118" s="19"/>
      <c r="Q118" s="19"/>
      <c r="R118" s="19"/>
    </row>
    <row r="119" spans="2:18" ht="18.75" hidden="1" x14ac:dyDescent="0.35">
      <c r="P119" s="19"/>
      <c r="Q119" s="19"/>
      <c r="R119" s="19"/>
    </row>
    <row r="120" spans="2:18" ht="18.75" hidden="1" x14ac:dyDescent="0.35">
      <c r="P120" s="19"/>
      <c r="Q120" s="19"/>
      <c r="R120" s="19"/>
    </row>
    <row r="121" spans="2:18" ht="18.75" hidden="1" x14ac:dyDescent="0.35">
      <c r="P121" s="19"/>
      <c r="Q121" s="19"/>
      <c r="R121" s="19"/>
    </row>
    <row r="122" spans="2:18" ht="18.75" hidden="1" x14ac:dyDescent="0.35">
      <c r="P122" s="19"/>
      <c r="Q122" s="19"/>
      <c r="R122" s="19"/>
    </row>
    <row r="123" spans="2:18" ht="18.75" hidden="1" x14ac:dyDescent="0.35">
      <c r="P123" s="19"/>
      <c r="Q123" s="19"/>
      <c r="R123" s="19"/>
    </row>
    <row r="124" spans="2:18" ht="18.75" hidden="1" x14ac:dyDescent="0.35">
      <c r="P124" s="19"/>
      <c r="Q124" s="19"/>
      <c r="R124" s="19"/>
    </row>
    <row r="125" spans="2:18" ht="18.75" hidden="1" x14ac:dyDescent="0.35">
      <c r="P125" s="19"/>
      <c r="Q125" s="19"/>
      <c r="R125" s="19"/>
    </row>
    <row r="126" spans="2:18" ht="18.75" hidden="1" x14ac:dyDescent="0.35">
      <c r="P126" s="19"/>
      <c r="Q126" s="19"/>
      <c r="R126" s="19"/>
    </row>
    <row r="127" spans="2:18" ht="18.75" hidden="1" x14ac:dyDescent="0.35">
      <c r="P127" s="19"/>
      <c r="Q127" s="19"/>
      <c r="R127" s="19"/>
    </row>
    <row r="128" spans="2:18" ht="18.75" hidden="1" x14ac:dyDescent="0.35">
      <c r="P128" s="19"/>
      <c r="Q128" s="19"/>
      <c r="R128" s="19"/>
    </row>
    <row r="129" spans="16:18" ht="18.75" hidden="1" x14ac:dyDescent="0.35">
      <c r="P129" s="19"/>
      <c r="Q129" s="19"/>
      <c r="R129" s="19"/>
    </row>
    <row r="130" spans="16:18" ht="18.75" hidden="1" x14ac:dyDescent="0.35">
      <c r="P130" s="19"/>
      <c r="Q130" s="19"/>
      <c r="R130" s="19"/>
    </row>
    <row r="131" spans="16:18" ht="18.75" hidden="1" x14ac:dyDescent="0.35">
      <c r="P131" s="19"/>
      <c r="Q131" s="19"/>
      <c r="R131" s="19"/>
    </row>
    <row r="132" spans="16:18" ht="18.75" hidden="1" x14ac:dyDescent="0.35">
      <c r="P132" s="19"/>
      <c r="Q132" s="19"/>
      <c r="R132" s="19"/>
    </row>
    <row r="133" spans="16:18" ht="18.75" hidden="1" x14ac:dyDescent="0.35">
      <c r="P133" s="19"/>
      <c r="Q133" s="19"/>
      <c r="R133" s="19"/>
    </row>
    <row r="134" spans="16:18" ht="18.75" hidden="1" x14ac:dyDescent="0.35">
      <c r="P134" s="19"/>
      <c r="Q134" s="19"/>
      <c r="R134" s="19"/>
    </row>
    <row r="135" spans="16:18" ht="18.75" hidden="1" x14ac:dyDescent="0.35">
      <c r="P135" s="19"/>
      <c r="Q135" s="19"/>
      <c r="R135" s="19"/>
    </row>
    <row r="136" spans="16:18" ht="18.75" hidden="1" x14ac:dyDescent="0.35">
      <c r="P136" s="19"/>
      <c r="Q136" s="19"/>
      <c r="R136" s="19"/>
    </row>
    <row r="137" spans="16:18" ht="18.75" hidden="1" x14ac:dyDescent="0.35">
      <c r="P137" s="19"/>
      <c r="Q137" s="19"/>
      <c r="R137" s="19"/>
    </row>
    <row r="138" spans="16:18" ht="18.75" hidden="1" x14ac:dyDescent="0.35">
      <c r="P138" s="19"/>
      <c r="Q138" s="19"/>
      <c r="R138" s="19"/>
    </row>
    <row r="139" spans="16:18" ht="18.75" hidden="1" x14ac:dyDescent="0.35">
      <c r="P139" s="19"/>
      <c r="Q139" s="19"/>
      <c r="R139" s="19"/>
    </row>
    <row r="140" spans="16:18" ht="18.75" hidden="1" x14ac:dyDescent="0.35">
      <c r="P140" s="19"/>
      <c r="Q140" s="19"/>
      <c r="R140" s="19"/>
    </row>
    <row r="141" spans="16:18" ht="18.75" hidden="1" x14ac:dyDescent="0.35">
      <c r="P141" s="19"/>
      <c r="Q141" s="19"/>
      <c r="R141" s="19"/>
    </row>
    <row r="142" spans="16:18" ht="18.75" hidden="1" x14ac:dyDescent="0.35">
      <c r="P142" s="19"/>
      <c r="Q142" s="19"/>
      <c r="R142" s="19"/>
    </row>
    <row r="143" spans="16:18" ht="18.75" hidden="1" x14ac:dyDescent="0.35">
      <c r="P143" s="19"/>
      <c r="Q143" s="19"/>
      <c r="R143" s="19"/>
    </row>
    <row r="144" spans="16:18" ht="18.75" hidden="1" x14ac:dyDescent="0.35">
      <c r="P144" s="19"/>
      <c r="Q144" s="19"/>
      <c r="R144" s="19"/>
    </row>
    <row r="145" spans="2:18" ht="18.75" hidden="1" x14ac:dyDescent="0.35">
      <c r="P145" s="19"/>
      <c r="Q145" s="19"/>
      <c r="R145" s="19"/>
    </row>
    <row r="146" spans="2:18" ht="18.75" hidden="1" x14ac:dyDescent="0.35">
      <c r="P146" s="19"/>
      <c r="Q146" s="19"/>
      <c r="R146" s="19"/>
    </row>
    <row r="147" spans="2:18" ht="18.75" hidden="1" x14ac:dyDescent="0.35">
      <c r="P147" s="19"/>
      <c r="Q147" s="19"/>
      <c r="R147" s="19"/>
    </row>
    <row r="148" spans="2:18" ht="18.75" hidden="1" x14ac:dyDescent="0.35">
      <c r="P148" s="19"/>
      <c r="Q148" s="19"/>
      <c r="R148" s="19"/>
    </row>
    <row r="149" spans="2:18" ht="18.75" hidden="1" x14ac:dyDescent="0.35">
      <c r="P149" s="19"/>
      <c r="Q149" s="19"/>
      <c r="R149" s="19"/>
    </row>
    <row r="150" spans="2:18" ht="18.75" hidden="1" x14ac:dyDescent="0.35">
      <c r="P150" s="19"/>
      <c r="Q150" s="19"/>
      <c r="R150" s="19"/>
    </row>
    <row r="151" spans="2:18" ht="18.75" hidden="1" x14ac:dyDescent="0.35">
      <c r="B151" s="23"/>
      <c r="C151" s="23"/>
      <c r="J151" s="236"/>
      <c r="K151" s="22"/>
      <c r="L151" s="236"/>
      <c r="P151" s="19"/>
      <c r="Q151" s="19"/>
      <c r="R151" s="19"/>
    </row>
    <row r="152" spans="2:18" ht="18.75" hidden="1" x14ac:dyDescent="0.35">
      <c r="B152" s="23"/>
      <c r="C152" s="23"/>
      <c r="J152" s="236"/>
      <c r="K152" s="22"/>
      <c r="L152" s="236"/>
      <c r="P152" s="19"/>
      <c r="Q152" s="19"/>
      <c r="R152" s="19"/>
    </row>
    <row r="153" spans="2:18" ht="18.75" hidden="1" x14ac:dyDescent="0.35">
      <c r="B153" s="23"/>
      <c r="C153" s="23"/>
      <c r="J153" s="236"/>
      <c r="K153" s="22"/>
      <c r="L153" s="236"/>
      <c r="P153" s="19"/>
      <c r="Q153" s="19"/>
      <c r="R153" s="19"/>
    </row>
    <row r="154" spans="2:18" ht="18.75" hidden="1" x14ac:dyDescent="0.35">
      <c r="B154" s="23"/>
      <c r="C154" s="23"/>
      <c r="J154" s="236"/>
      <c r="K154" s="22"/>
      <c r="L154" s="236"/>
      <c r="P154" s="19"/>
      <c r="Q154" s="19"/>
      <c r="R154" s="19"/>
    </row>
    <row r="155" spans="2:18" ht="18.75" hidden="1" x14ac:dyDescent="0.35">
      <c r="B155" s="23"/>
      <c r="C155" s="23"/>
      <c r="J155" s="236"/>
      <c r="K155" s="22"/>
      <c r="L155" s="236"/>
      <c r="P155" s="19"/>
      <c r="Q155" s="19"/>
    </row>
    <row r="156" spans="2:18" ht="18.75" hidden="1" x14ac:dyDescent="0.35">
      <c r="B156" s="23"/>
      <c r="C156" s="23"/>
      <c r="J156" s="236"/>
      <c r="K156" s="22"/>
      <c r="L156" s="236"/>
      <c r="P156" s="19"/>
      <c r="Q156" s="19"/>
    </row>
    <row r="157" spans="2:18" ht="18.75" hidden="1" x14ac:dyDescent="0.35">
      <c r="B157" s="23"/>
      <c r="C157" s="23"/>
      <c r="J157" s="236"/>
      <c r="K157" s="22"/>
      <c r="L157" s="236"/>
      <c r="P157" s="19"/>
      <c r="Q157" s="19"/>
    </row>
    <row r="158" spans="2:18" ht="18.75" hidden="1" x14ac:dyDescent="0.35">
      <c r="B158" s="23"/>
      <c r="C158" s="23"/>
      <c r="J158" s="236"/>
      <c r="K158" s="22"/>
      <c r="L158" s="236"/>
      <c r="P158" s="19"/>
      <c r="Q158" s="19"/>
    </row>
    <row r="159" spans="2:18" ht="18.75" hidden="1" x14ac:dyDescent="0.35">
      <c r="B159" s="23"/>
      <c r="C159" s="23"/>
      <c r="J159" s="236"/>
      <c r="K159" s="22"/>
      <c r="L159" s="236"/>
      <c r="P159" s="19"/>
      <c r="Q159" s="19"/>
    </row>
    <row r="160" spans="2:18" ht="18.75" hidden="1" x14ac:dyDescent="0.35">
      <c r="P160" s="19"/>
      <c r="Q160" s="19"/>
    </row>
    <row r="161" spans="16:17" ht="18.75" hidden="1" x14ac:dyDescent="0.35">
      <c r="P161" s="19"/>
      <c r="Q161" s="19"/>
    </row>
    <row r="162" spans="16:17" ht="18.75" hidden="1" x14ac:dyDescent="0.35">
      <c r="P162" s="19"/>
      <c r="Q162" s="19"/>
    </row>
    <row r="163" spans="16:17" ht="18.75" hidden="1" x14ac:dyDescent="0.35">
      <c r="P163" s="19"/>
      <c r="Q163" s="19"/>
    </row>
    <row r="164" spans="16:17" ht="18.75" hidden="1" x14ac:dyDescent="0.35">
      <c r="P164" s="19"/>
      <c r="Q164" s="19"/>
    </row>
    <row r="165" spans="16:17" ht="18.75" hidden="1" x14ac:dyDescent="0.35">
      <c r="P165" s="19"/>
      <c r="Q165" s="19"/>
    </row>
    <row r="166" spans="16:17" ht="18.75" hidden="1" x14ac:dyDescent="0.35">
      <c r="P166" s="19"/>
      <c r="Q166" s="19"/>
    </row>
    <row r="167" spans="16:17" ht="18.75" hidden="1" x14ac:dyDescent="0.35">
      <c r="P167" s="19"/>
      <c r="Q167" s="19"/>
    </row>
    <row r="168" spans="16:17" ht="18.75" hidden="1" x14ac:dyDescent="0.35">
      <c r="P168" s="19"/>
      <c r="Q168" s="19"/>
    </row>
    <row r="169" spans="16:17" ht="18.75" hidden="1" x14ac:dyDescent="0.35">
      <c r="P169" s="19"/>
      <c r="Q169" s="19"/>
    </row>
    <row r="170" spans="16:17" ht="18.75" hidden="1" x14ac:dyDescent="0.35">
      <c r="P170" s="19"/>
      <c r="Q170" s="19"/>
    </row>
    <row r="171" spans="16:17" ht="18.75" hidden="1" x14ac:dyDescent="0.35">
      <c r="P171" s="19"/>
      <c r="Q171" s="19"/>
    </row>
    <row r="172" spans="16:17" ht="18.75" hidden="1" x14ac:dyDescent="0.35">
      <c r="P172" s="19"/>
      <c r="Q172" s="19"/>
    </row>
    <row r="173" spans="16:17" ht="18.75" hidden="1" x14ac:dyDescent="0.35">
      <c r="P173" s="19"/>
      <c r="Q173" s="19"/>
    </row>
    <row r="174" spans="16:17" ht="18.75" hidden="1" x14ac:dyDescent="0.35">
      <c r="P174" s="19"/>
      <c r="Q174" s="19"/>
    </row>
    <row r="175" spans="16:17" ht="18.75" hidden="1" x14ac:dyDescent="0.35">
      <c r="P175" s="19"/>
      <c r="Q175" s="19"/>
    </row>
    <row r="176" spans="16:17" ht="18.75" hidden="1" x14ac:dyDescent="0.35">
      <c r="P176" s="19"/>
      <c r="Q176" s="19"/>
    </row>
    <row r="177" spans="16:17" ht="18.75" hidden="1" x14ac:dyDescent="0.35">
      <c r="P177" s="19"/>
      <c r="Q177" s="19"/>
    </row>
    <row r="178" spans="16:17" ht="18.75" hidden="1" x14ac:dyDescent="0.35">
      <c r="P178" s="19"/>
      <c r="Q178" s="19"/>
    </row>
    <row r="179" spans="16:17" ht="18.75" hidden="1" x14ac:dyDescent="0.35">
      <c r="P179" s="19"/>
      <c r="Q179" s="19"/>
    </row>
    <row r="180" spans="16:17" ht="18.75" hidden="1" x14ac:dyDescent="0.35">
      <c r="P180" s="19"/>
      <c r="Q180" s="19"/>
    </row>
    <row r="181" spans="16:17" ht="18.75" hidden="1" x14ac:dyDescent="0.35">
      <c r="P181" s="19"/>
      <c r="Q181" s="19"/>
    </row>
    <row r="182" spans="16:17" ht="18.75" hidden="1" x14ac:dyDescent="0.35">
      <c r="P182" s="19"/>
      <c r="Q182" s="19"/>
    </row>
    <row r="183" spans="16:17" ht="18.75" hidden="1" x14ac:dyDescent="0.35">
      <c r="P183" s="19"/>
      <c r="Q183" s="19"/>
    </row>
    <row r="184" spans="16:17" ht="18.75" hidden="1" x14ac:dyDescent="0.35">
      <c r="P184" s="19"/>
      <c r="Q184" s="19"/>
    </row>
    <row r="185" spans="16:17" ht="18.75" hidden="1" x14ac:dyDescent="0.35">
      <c r="P185" s="19"/>
      <c r="Q185" s="19"/>
    </row>
    <row r="186" spans="16:17" ht="18.75" hidden="1" x14ac:dyDescent="0.35">
      <c r="P186" s="19"/>
      <c r="Q186" s="19"/>
    </row>
    <row r="187" spans="16:17" ht="18.75" hidden="1" x14ac:dyDescent="0.35">
      <c r="P187" s="19"/>
      <c r="Q187" s="19"/>
    </row>
    <row r="188" spans="16:17" ht="18.75" hidden="1" x14ac:dyDescent="0.35">
      <c r="P188" s="19"/>
      <c r="Q188" s="19"/>
    </row>
    <row r="189" spans="16:17" ht="18.75" hidden="1" x14ac:dyDescent="0.35">
      <c r="P189" s="19"/>
      <c r="Q189" s="19"/>
    </row>
    <row r="190" spans="16:17" ht="18.75" hidden="1" x14ac:dyDescent="0.35">
      <c r="P190" s="19"/>
      <c r="Q190" s="19"/>
    </row>
    <row r="191" spans="16:17" ht="18.75" hidden="1" x14ac:dyDescent="0.35">
      <c r="P191" s="19"/>
      <c r="Q191" s="19"/>
    </row>
    <row r="192" spans="16:17" ht="18.75" hidden="1" x14ac:dyDescent="0.35">
      <c r="P192" s="19"/>
      <c r="Q192" s="19"/>
    </row>
    <row r="193" spans="16:17" ht="18.75" hidden="1" x14ac:dyDescent="0.35">
      <c r="P193" s="19"/>
      <c r="Q193" s="19"/>
    </row>
    <row r="194" spans="16:17" ht="18.75" hidden="1" x14ac:dyDescent="0.35">
      <c r="P194" s="19"/>
      <c r="Q194" s="19"/>
    </row>
    <row r="195" spans="16:17" ht="18.75" hidden="1" x14ac:dyDescent="0.35">
      <c r="P195" s="19"/>
      <c r="Q195" s="19"/>
    </row>
    <row r="196" spans="16:17" ht="18.75" hidden="1" x14ac:dyDescent="0.35">
      <c r="P196" s="19"/>
      <c r="Q196" s="19"/>
    </row>
    <row r="197" spans="16:17" ht="18.75" hidden="1" x14ac:dyDescent="0.35">
      <c r="P197" s="19"/>
      <c r="Q197" s="19"/>
    </row>
    <row r="198" spans="16:17" ht="18.75" hidden="1" x14ac:dyDescent="0.35">
      <c r="P198" s="19"/>
      <c r="Q198" s="19"/>
    </row>
    <row r="199" spans="16:17" ht="18.75" hidden="1" x14ac:dyDescent="0.35">
      <c r="P199" s="19"/>
      <c r="Q199" s="19"/>
    </row>
    <row r="200" spans="16:17" ht="18.75" hidden="1" x14ac:dyDescent="0.35">
      <c r="P200" s="19"/>
      <c r="Q200" s="19"/>
    </row>
    <row r="201" spans="16:17" ht="18.75" hidden="1" x14ac:dyDescent="0.35">
      <c r="P201" s="19"/>
      <c r="Q201" s="19"/>
    </row>
    <row r="202" spans="16:17" ht="18.75" hidden="1" x14ac:dyDescent="0.35">
      <c r="P202" s="19"/>
      <c r="Q202" s="19"/>
    </row>
    <row r="203" spans="16:17" ht="18.75" hidden="1" x14ac:dyDescent="0.35">
      <c r="P203" s="19"/>
      <c r="Q203" s="19"/>
    </row>
    <row r="204" spans="16:17" ht="18.75" hidden="1" x14ac:dyDescent="0.35">
      <c r="P204" s="19"/>
      <c r="Q204" s="19"/>
    </row>
    <row r="205" spans="16:17" ht="18.75" hidden="1" x14ac:dyDescent="0.35">
      <c r="P205" s="19"/>
      <c r="Q205" s="19"/>
    </row>
    <row r="206" spans="16:17" ht="18.75" hidden="1" x14ac:dyDescent="0.35">
      <c r="P206" s="19"/>
      <c r="Q206" s="19"/>
    </row>
    <row r="207" spans="16:17" ht="18.75" hidden="1" x14ac:dyDescent="0.35">
      <c r="P207" s="19"/>
      <c r="Q207" s="19"/>
    </row>
    <row r="208" spans="16:17" ht="18.75" hidden="1" x14ac:dyDescent="0.35">
      <c r="P208" s="19"/>
      <c r="Q208" s="19"/>
    </row>
    <row r="209" spans="16:17" ht="18.75" hidden="1" x14ac:dyDescent="0.35">
      <c r="P209" s="19"/>
      <c r="Q209" s="19"/>
    </row>
    <row r="210" spans="16:17" ht="18.75" hidden="1" x14ac:dyDescent="0.35">
      <c r="P210" s="19"/>
      <c r="Q210" s="19"/>
    </row>
    <row r="211" spans="16:17" ht="18.75" hidden="1" x14ac:dyDescent="0.35">
      <c r="P211" s="19"/>
      <c r="Q211" s="19"/>
    </row>
    <row r="212" spans="16:17" ht="18.75" hidden="1" x14ac:dyDescent="0.35">
      <c r="P212" s="19"/>
      <c r="Q212" s="19"/>
    </row>
    <row r="213" spans="16:17" ht="18.75" hidden="1" x14ac:dyDescent="0.35">
      <c r="P213" s="19"/>
      <c r="Q213" s="19"/>
    </row>
    <row r="214" spans="16:17" ht="18.75" hidden="1" x14ac:dyDescent="0.35">
      <c r="P214" s="19"/>
      <c r="Q214" s="19"/>
    </row>
    <row r="215" spans="16:17" ht="18.75" hidden="1" x14ac:dyDescent="0.35">
      <c r="P215" s="19"/>
      <c r="Q215" s="19"/>
    </row>
    <row r="216" spans="16:17" ht="18.75" hidden="1" x14ac:dyDescent="0.35">
      <c r="P216" s="19"/>
      <c r="Q216" s="19"/>
    </row>
    <row r="217" spans="16:17" ht="18.75" hidden="1" x14ac:dyDescent="0.35">
      <c r="P217" s="19"/>
      <c r="Q217" s="19"/>
    </row>
    <row r="218" spans="16:17" ht="18.75" hidden="1" x14ac:dyDescent="0.35">
      <c r="P218" s="19"/>
      <c r="Q218" s="19"/>
    </row>
    <row r="219" spans="16:17" ht="18.75" hidden="1" x14ac:dyDescent="0.35">
      <c r="P219" s="19"/>
      <c r="Q219" s="19"/>
    </row>
    <row r="220" spans="16:17" ht="18.75" hidden="1" x14ac:dyDescent="0.35">
      <c r="P220" s="19"/>
      <c r="Q220" s="19"/>
    </row>
    <row r="221" spans="16:17" ht="18.75" hidden="1" x14ac:dyDescent="0.35">
      <c r="P221" s="19"/>
      <c r="Q221" s="19"/>
    </row>
    <row r="222" spans="16:17" ht="18.75" hidden="1" x14ac:dyDescent="0.35">
      <c r="P222" s="19"/>
      <c r="Q222" s="19"/>
    </row>
    <row r="223" spans="16:17" ht="18.75" hidden="1" x14ac:dyDescent="0.35">
      <c r="P223" s="19"/>
      <c r="Q223" s="19"/>
    </row>
    <row r="224" spans="16:17" ht="18.75" hidden="1" x14ac:dyDescent="0.35">
      <c r="P224" s="19"/>
      <c r="Q224" s="19"/>
    </row>
    <row r="225" spans="16:17" ht="18.75" hidden="1" x14ac:dyDescent="0.35">
      <c r="P225" s="19"/>
      <c r="Q225" s="19"/>
    </row>
    <row r="226" spans="16:17" ht="18.75" hidden="1" x14ac:dyDescent="0.35">
      <c r="P226" s="19"/>
      <c r="Q226" s="19"/>
    </row>
    <row r="227" spans="16:17" ht="18.75" hidden="1" x14ac:dyDescent="0.35">
      <c r="P227" s="19"/>
      <c r="Q227" s="19"/>
    </row>
    <row r="228" spans="16:17" ht="18.75" hidden="1" x14ac:dyDescent="0.35">
      <c r="P228" s="19"/>
      <c r="Q228" s="19"/>
    </row>
    <row r="229" spans="16:17" ht="18.75" hidden="1" x14ac:dyDescent="0.35">
      <c r="P229" s="19"/>
      <c r="Q229" s="19"/>
    </row>
    <row r="230" spans="16:17" ht="18.75" hidden="1" x14ac:dyDescent="0.35">
      <c r="P230" s="19"/>
      <c r="Q230" s="19"/>
    </row>
    <row r="231" spans="16:17" ht="18.75" hidden="1" x14ac:dyDescent="0.35">
      <c r="P231" s="19"/>
      <c r="Q231" s="19"/>
    </row>
    <row r="232" spans="16:17" ht="18.75" hidden="1" x14ac:dyDescent="0.35">
      <c r="P232" s="19"/>
      <c r="Q232" s="19"/>
    </row>
    <row r="233" spans="16:17" ht="18.75" hidden="1" x14ac:dyDescent="0.35">
      <c r="P233" s="19"/>
      <c r="Q233" s="19"/>
    </row>
    <row r="234" spans="16:17" ht="18.75" hidden="1" x14ac:dyDescent="0.35">
      <c r="P234" s="19"/>
      <c r="Q234" s="19"/>
    </row>
    <row r="235" spans="16:17" ht="18.75" hidden="1" x14ac:dyDescent="0.35">
      <c r="P235" s="19"/>
      <c r="Q235" s="19"/>
    </row>
    <row r="236" spans="16:17" ht="18.75" hidden="1" x14ac:dyDescent="0.35">
      <c r="P236" s="19"/>
      <c r="Q236" s="19"/>
    </row>
    <row r="237" spans="16:17" ht="18.75" hidden="1" x14ac:dyDescent="0.35">
      <c r="P237" s="19"/>
      <c r="Q237" s="19"/>
    </row>
    <row r="238" spans="16:17" ht="18.75" hidden="1" x14ac:dyDescent="0.35">
      <c r="P238" s="19"/>
      <c r="Q238" s="19"/>
    </row>
    <row r="239" spans="16:17" ht="18.75" hidden="1" x14ac:dyDescent="0.35">
      <c r="P239" s="19"/>
      <c r="Q239" s="19"/>
    </row>
    <row r="240" spans="16:17" ht="18.75" hidden="1" x14ac:dyDescent="0.35">
      <c r="P240" s="19"/>
      <c r="Q240" s="19"/>
    </row>
    <row r="241" spans="16:17" ht="18.75" hidden="1" x14ac:dyDescent="0.35">
      <c r="P241" s="19"/>
      <c r="Q241" s="19"/>
    </row>
    <row r="242" spans="16:17" ht="18.75" hidden="1" x14ac:dyDescent="0.35">
      <c r="P242" s="19"/>
      <c r="Q242" s="19"/>
    </row>
    <row r="243" spans="16:17" ht="18.75" hidden="1" x14ac:dyDescent="0.35">
      <c r="P243" s="19"/>
      <c r="Q243" s="19"/>
    </row>
    <row r="244" spans="16:17" ht="18.75" hidden="1" x14ac:dyDescent="0.35">
      <c r="P244" s="19"/>
      <c r="Q244" s="19"/>
    </row>
    <row r="245" spans="16:17" ht="18.75" hidden="1" x14ac:dyDescent="0.35">
      <c r="P245" s="19"/>
      <c r="Q245" s="19"/>
    </row>
    <row r="246" spans="16:17" ht="18.75" hidden="1" x14ac:dyDescent="0.35">
      <c r="P246" s="19"/>
      <c r="Q246" s="19"/>
    </row>
    <row r="247" spans="16:17" ht="18.75" hidden="1" x14ac:dyDescent="0.35">
      <c r="P247" s="19"/>
      <c r="Q247" s="19"/>
    </row>
    <row r="248" spans="16:17" ht="18.75" hidden="1" x14ac:dyDescent="0.35">
      <c r="P248" s="19"/>
      <c r="Q248" s="19"/>
    </row>
    <row r="249" spans="16:17" ht="18.75" hidden="1" x14ac:dyDescent="0.35">
      <c r="P249" s="19"/>
      <c r="Q249" s="19"/>
    </row>
    <row r="250" spans="16:17" ht="18.75" hidden="1" x14ac:dyDescent="0.35">
      <c r="P250" s="19"/>
      <c r="Q250" s="19"/>
    </row>
    <row r="251" spans="16:17" ht="18.75" hidden="1" x14ac:dyDescent="0.35">
      <c r="P251" s="19"/>
      <c r="Q251" s="19"/>
    </row>
    <row r="252" spans="16:17" ht="18.75" hidden="1" x14ac:dyDescent="0.35">
      <c r="P252" s="19"/>
      <c r="Q252" s="19"/>
    </row>
    <row r="253" spans="16:17" ht="18.75" hidden="1" x14ac:dyDescent="0.35">
      <c r="P253" s="19"/>
      <c r="Q253" s="19"/>
    </row>
    <row r="254" spans="16:17" ht="18.75" hidden="1" x14ac:dyDescent="0.35">
      <c r="P254" s="19"/>
      <c r="Q254" s="19"/>
    </row>
    <row r="255" spans="16:17" ht="18.75" hidden="1" x14ac:dyDescent="0.35">
      <c r="P255" s="19"/>
      <c r="Q255" s="19"/>
    </row>
    <row r="256" spans="16:17" ht="18.75" hidden="1" x14ac:dyDescent="0.35">
      <c r="P256" s="19"/>
      <c r="Q256" s="19"/>
    </row>
    <row r="257" spans="16:17" ht="18.75" hidden="1" x14ac:dyDescent="0.35">
      <c r="P257" s="19"/>
      <c r="Q257" s="19"/>
    </row>
    <row r="258" spans="16:17" ht="18.75" hidden="1" x14ac:dyDescent="0.35">
      <c r="P258" s="19"/>
      <c r="Q258" s="19"/>
    </row>
    <row r="259" spans="16:17" ht="18.75" hidden="1" x14ac:dyDescent="0.35">
      <c r="P259" s="19"/>
      <c r="Q259" s="19"/>
    </row>
    <row r="260" spans="16:17" ht="18.75" hidden="1" x14ac:dyDescent="0.35">
      <c r="P260" s="19"/>
      <c r="Q260" s="19"/>
    </row>
    <row r="261" spans="16:17" ht="18.75" hidden="1" x14ac:dyDescent="0.35">
      <c r="P261" s="19"/>
      <c r="Q261" s="19"/>
    </row>
    <row r="262" spans="16:17" ht="18.75" hidden="1" x14ac:dyDescent="0.35">
      <c r="P262" s="19"/>
      <c r="Q262" s="19"/>
    </row>
    <row r="263" spans="16:17" ht="18.75" hidden="1" x14ac:dyDescent="0.35">
      <c r="P263" s="19"/>
      <c r="Q263" s="19"/>
    </row>
    <row r="264" spans="16:17" ht="18.75" hidden="1" x14ac:dyDescent="0.35">
      <c r="P264" s="19"/>
      <c r="Q264" s="19"/>
    </row>
    <row r="265" spans="16:17" ht="18.75" hidden="1" x14ac:dyDescent="0.35">
      <c r="P265" s="19"/>
      <c r="Q265" s="19"/>
    </row>
    <row r="266" spans="16:17" ht="18.75" hidden="1" x14ac:dyDescent="0.35">
      <c r="P266" s="19"/>
      <c r="Q266" s="19"/>
    </row>
    <row r="267" spans="16:17" ht="18.75" hidden="1" x14ac:dyDescent="0.35">
      <c r="P267" s="19"/>
      <c r="Q267" s="19"/>
    </row>
    <row r="268" spans="16:17" ht="18.75" hidden="1" x14ac:dyDescent="0.35">
      <c r="P268" s="19"/>
      <c r="Q268" s="19"/>
    </row>
    <row r="269" spans="16:17" ht="18.75" hidden="1" x14ac:dyDescent="0.35">
      <c r="P269" s="19"/>
      <c r="Q269" s="19"/>
    </row>
    <row r="270" spans="16:17" ht="18.75" hidden="1" x14ac:dyDescent="0.35">
      <c r="P270" s="19"/>
      <c r="Q270" s="19"/>
    </row>
    <row r="271" spans="16:17" ht="18.75" hidden="1" x14ac:dyDescent="0.35">
      <c r="P271" s="19"/>
      <c r="Q271" s="19"/>
    </row>
    <row r="272" spans="16:17" ht="18.75" hidden="1" x14ac:dyDescent="0.35">
      <c r="P272" s="19"/>
      <c r="Q272" s="19"/>
    </row>
    <row r="273" spans="16:17" ht="18.75" hidden="1" x14ac:dyDescent="0.35">
      <c r="P273" s="19"/>
      <c r="Q273" s="19"/>
    </row>
    <row r="274" spans="16:17" ht="18.75" hidden="1" x14ac:dyDescent="0.35">
      <c r="P274" s="19"/>
      <c r="Q274" s="19"/>
    </row>
    <row r="275" spans="16:17" ht="18.75" hidden="1" x14ac:dyDescent="0.35">
      <c r="P275" s="19"/>
      <c r="Q275" s="19"/>
    </row>
    <row r="276" spans="16:17" ht="18.75" hidden="1" x14ac:dyDescent="0.35">
      <c r="P276" s="19"/>
      <c r="Q276" s="19"/>
    </row>
    <row r="277" spans="16:17" ht="18.75" hidden="1" x14ac:dyDescent="0.35">
      <c r="P277" s="19"/>
      <c r="Q277" s="19"/>
    </row>
    <row r="278" spans="16:17" ht="18.75" hidden="1" x14ac:dyDescent="0.35">
      <c r="P278" s="19"/>
      <c r="Q278" s="19"/>
    </row>
    <row r="279" spans="16:17" ht="18.75" hidden="1" x14ac:dyDescent="0.35">
      <c r="P279" s="19"/>
      <c r="Q279" s="19"/>
    </row>
    <row r="280" spans="16:17" ht="18.75" hidden="1" x14ac:dyDescent="0.35">
      <c r="P280" s="19"/>
      <c r="Q280" s="19"/>
    </row>
    <row r="281" spans="16:17" ht="18.75" hidden="1" x14ac:dyDescent="0.35">
      <c r="P281" s="19"/>
      <c r="Q281" s="19"/>
    </row>
    <row r="282" spans="16:17" ht="18.75" hidden="1" x14ac:dyDescent="0.35">
      <c r="P282" s="19"/>
      <c r="Q282" s="19"/>
    </row>
    <row r="283" spans="16:17" ht="18.75" hidden="1" x14ac:dyDescent="0.35">
      <c r="P283" s="19"/>
      <c r="Q283" s="19"/>
    </row>
    <row r="284" spans="16:17" ht="18.75" hidden="1" x14ac:dyDescent="0.35">
      <c r="P284" s="19"/>
      <c r="Q284" s="19"/>
    </row>
    <row r="285" spans="16:17" ht="18.75" hidden="1" x14ac:dyDescent="0.35">
      <c r="P285" s="19"/>
      <c r="Q285" s="19"/>
    </row>
    <row r="286" spans="16:17" ht="18.75" hidden="1" x14ac:dyDescent="0.35">
      <c r="P286" s="19"/>
      <c r="Q286" s="19"/>
    </row>
    <row r="287" spans="16:17" ht="18.75" hidden="1" x14ac:dyDescent="0.35">
      <c r="P287" s="19"/>
      <c r="Q287" s="19"/>
    </row>
    <row r="288" spans="16:17" ht="18.75" hidden="1" x14ac:dyDescent="0.35">
      <c r="P288" s="19"/>
      <c r="Q288" s="19"/>
    </row>
    <row r="289" spans="16:17" ht="18.75" hidden="1" x14ac:dyDescent="0.35">
      <c r="P289" s="19"/>
      <c r="Q289" s="19"/>
    </row>
    <row r="290" spans="16:17" ht="18.75" hidden="1" x14ac:dyDescent="0.35">
      <c r="P290" s="19"/>
      <c r="Q290" s="19"/>
    </row>
    <row r="291" spans="16:17" ht="18.75" hidden="1" x14ac:dyDescent="0.35">
      <c r="P291" s="19"/>
      <c r="Q291" s="19"/>
    </row>
    <row r="292" spans="16:17" ht="18.75" hidden="1" x14ac:dyDescent="0.35">
      <c r="P292" s="19"/>
      <c r="Q292" s="19"/>
    </row>
    <row r="293" spans="16:17" ht="18.75" hidden="1" x14ac:dyDescent="0.35">
      <c r="P293" s="19"/>
      <c r="Q293" s="19"/>
    </row>
    <row r="294" spans="16:17" ht="18.75" hidden="1" x14ac:dyDescent="0.35">
      <c r="P294" s="19"/>
      <c r="Q294" s="19"/>
    </row>
    <row r="295" spans="16:17" ht="18.75" hidden="1" x14ac:dyDescent="0.35">
      <c r="P295" s="19"/>
      <c r="Q295" s="19"/>
    </row>
    <row r="296" spans="16:17" ht="18.75" hidden="1" x14ac:dyDescent="0.35">
      <c r="P296" s="19"/>
      <c r="Q296" s="19"/>
    </row>
    <row r="297" spans="16:17" ht="18.75" hidden="1" x14ac:dyDescent="0.35">
      <c r="P297" s="19"/>
      <c r="Q297" s="19"/>
    </row>
    <row r="298" spans="16:17" ht="18.75" hidden="1" x14ac:dyDescent="0.35">
      <c r="P298" s="19"/>
      <c r="Q298" s="19"/>
    </row>
    <row r="299" spans="16:17" ht="18.75" hidden="1" x14ac:dyDescent="0.35">
      <c r="P299" s="19"/>
      <c r="Q299" s="19"/>
    </row>
    <row r="300" spans="16:17" ht="18.75" hidden="1" x14ac:dyDescent="0.35">
      <c r="P300" s="19"/>
      <c r="Q300" s="19"/>
    </row>
    <row r="301" spans="16:17" ht="18.75" hidden="1" x14ac:dyDescent="0.35">
      <c r="P301" s="19"/>
      <c r="Q301" s="19"/>
    </row>
    <row r="302" spans="16:17" ht="18.75" hidden="1" x14ac:dyDescent="0.35">
      <c r="P302" s="19"/>
      <c r="Q302" s="19"/>
    </row>
    <row r="303" spans="16:17" ht="18.75" hidden="1" x14ac:dyDescent="0.35">
      <c r="P303" s="19"/>
      <c r="Q303" s="19"/>
    </row>
    <row r="304" spans="16:17" ht="18.75" hidden="1" x14ac:dyDescent="0.35">
      <c r="P304" s="19"/>
      <c r="Q304" s="19"/>
    </row>
    <row r="305" spans="16:17" ht="18.75" hidden="1" x14ac:dyDescent="0.35">
      <c r="P305" s="19"/>
      <c r="Q305" s="19"/>
    </row>
    <row r="306" spans="16:17" ht="18.75" hidden="1" x14ac:dyDescent="0.35">
      <c r="P306" s="19"/>
      <c r="Q306" s="19"/>
    </row>
    <row r="307" spans="16:17" ht="18.75" hidden="1" x14ac:dyDescent="0.35">
      <c r="P307" s="19"/>
      <c r="Q307" s="19"/>
    </row>
    <row r="308" spans="16:17" ht="18.75" hidden="1" x14ac:dyDescent="0.35">
      <c r="P308" s="19"/>
      <c r="Q308" s="19"/>
    </row>
    <row r="309" spans="16:17" ht="18.75" hidden="1" x14ac:dyDescent="0.35">
      <c r="P309" s="19"/>
      <c r="Q309" s="19"/>
    </row>
    <row r="310" spans="16:17" ht="18.75" hidden="1" x14ac:dyDescent="0.35">
      <c r="P310" s="19"/>
      <c r="Q310" s="19"/>
    </row>
    <row r="311" spans="16:17" ht="18.75" hidden="1" x14ac:dyDescent="0.35">
      <c r="P311" s="19"/>
      <c r="Q311" s="19"/>
    </row>
    <row r="312" spans="16:17" ht="18.75" hidden="1" x14ac:dyDescent="0.35">
      <c r="P312" s="19"/>
      <c r="Q312" s="19"/>
    </row>
    <row r="313" spans="16:17" ht="18.75" hidden="1" x14ac:dyDescent="0.35">
      <c r="P313" s="19"/>
      <c r="Q313" s="19"/>
    </row>
    <row r="314" spans="16:17" ht="18.75" hidden="1" x14ac:dyDescent="0.35">
      <c r="P314" s="19"/>
      <c r="Q314" s="19"/>
    </row>
    <row r="315" spans="16:17" ht="18.75" hidden="1" x14ac:dyDescent="0.35">
      <c r="P315" s="19"/>
      <c r="Q315" s="19"/>
    </row>
    <row r="316" spans="16:17" ht="18.75" hidden="1" x14ac:dyDescent="0.35">
      <c r="P316" s="19"/>
      <c r="Q316" s="19"/>
    </row>
    <row r="317" spans="16:17" ht="18.75" hidden="1" x14ac:dyDescent="0.35">
      <c r="P317" s="19"/>
      <c r="Q317" s="19"/>
    </row>
    <row r="318" spans="16:17" ht="18.75" hidden="1" x14ac:dyDescent="0.35">
      <c r="P318" s="19"/>
      <c r="Q318" s="19"/>
    </row>
    <row r="319" spans="16:17" ht="18.75" hidden="1" x14ac:dyDescent="0.35">
      <c r="P319" s="19"/>
      <c r="Q319" s="19"/>
    </row>
    <row r="320" spans="16:17" ht="18.75" hidden="1" x14ac:dyDescent="0.35">
      <c r="P320" s="19"/>
      <c r="Q320" s="19"/>
    </row>
    <row r="321" spans="16:17" ht="18.75" hidden="1" x14ac:dyDescent="0.35">
      <c r="P321" s="19"/>
      <c r="Q321" s="19"/>
    </row>
    <row r="322" spans="16:17" ht="18.75" hidden="1" x14ac:dyDescent="0.35">
      <c r="P322" s="19"/>
      <c r="Q322" s="19"/>
    </row>
    <row r="323" spans="16:17" ht="18.75" hidden="1" x14ac:dyDescent="0.35">
      <c r="P323" s="19"/>
      <c r="Q323" s="19"/>
    </row>
    <row r="324" spans="16:17" ht="18.75" hidden="1" x14ac:dyDescent="0.35">
      <c r="P324" s="19"/>
      <c r="Q324" s="19"/>
    </row>
    <row r="325" spans="16:17" ht="18.75" hidden="1" x14ac:dyDescent="0.35">
      <c r="P325" s="19"/>
      <c r="Q325" s="19"/>
    </row>
    <row r="326" spans="16:17" ht="18.75" hidden="1" x14ac:dyDescent="0.35">
      <c r="P326" s="19"/>
      <c r="Q326" s="19"/>
    </row>
    <row r="327" spans="16:17" ht="18.75" hidden="1" x14ac:dyDescent="0.35">
      <c r="P327" s="19"/>
      <c r="Q327" s="19"/>
    </row>
    <row r="328" spans="16:17" ht="18.75" hidden="1" x14ac:dyDescent="0.35">
      <c r="P328" s="19"/>
      <c r="Q328" s="19"/>
    </row>
    <row r="329" spans="16:17" ht="18.75" hidden="1" x14ac:dyDescent="0.35">
      <c r="P329" s="19"/>
      <c r="Q329" s="19"/>
    </row>
    <row r="330" spans="16:17" ht="18.75" hidden="1" x14ac:dyDescent="0.35">
      <c r="P330" s="19"/>
      <c r="Q330" s="19"/>
    </row>
    <row r="331" spans="16:17" ht="18.75" hidden="1" x14ac:dyDescent="0.35">
      <c r="P331" s="19"/>
      <c r="Q331" s="19"/>
    </row>
    <row r="332" spans="16:17" ht="18.75" hidden="1" x14ac:dyDescent="0.35">
      <c r="P332" s="19"/>
      <c r="Q332" s="19"/>
    </row>
    <row r="333" spans="16:17" ht="18.75" hidden="1" x14ac:dyDescent="0.35">
      <c r="P333" s="19"/>
      <c r="Q333" s="19"/>
    </row>
    <row r="334" spans="16:17" ht="18.75" hidden="1" x14ac:dyDescent="0.35">
      <c r="P334" s="19"/>
      <c r="Q334" s="19"/>
    </row>
    <row r="335" spans="16:17" ht="18.75" hidden="1" x14ac:dyDescent="0.35">
      <c r="P335" s="19"/>
      <c r="Q335" s="19"/>
    </row>
    <row r="336" spans="16:17" ht="18.75" hidden="1" x14ac:dyDescent="0.35">
      <c r="P336" s="19"/>
      <c r="Q336" s="19"/>
    </row>
    <row r="337" spans="16:17" ht="18.75" hidden="1" x14ac:dyDescent="0.35">
      <c r="P337" s="19"/>
      <c r="Q337" s="19"/>
    </row>
    <row r="338" spans="16:17" ht="18.75" hidden="1" x14ac:dyDescent="0.35">
      <c r="P338" s="19"/>
      <c r="Q338" s="19"/>
    </row>
    <row r="339" spans="16:17" ht="18.75" hidden="1" x14ac:dyDescent="0.35">
      <c r="P339" s="19"/>
      <c r="Q339" s="19"/>
    </row>
    <row r="340" spans="16:17" ht="18.75" hidden="1" x14ac:dyDescent="0.35">
      <c r="P340" s="19"/>
      <c r="Q340" s="19"/>
    </row>
    <row r="341" spans="16:17" ht="18.75" hidden="1" x14ac:dyDescent="0.35">
      <c r="P341" s="19"/>
      <c r="Q341" s="19"/>
    </row>
    <row r="342" spans="16:17" ht="18.75" hidden="1" x14ac:dyDescent="0.35">
      <c r="P342" s="19"/>
      <c r="Q342" s="19"/>
    </row>
    <row r="343" spans="16:17" ht="18.75" hidden="1" x14ac:dyDescent="0.35">
      <c r="P343" s="19"/>
      <c r="Q343" s="19"/>
    </row>
    <row r="344" spans="16:17" ht="18.75" hidden="1" x14ac:dyDescent="0.35">
      <c r="P344" s="19"/>
      <c r="Q344" s="19"/>
    </row>
    <row r="345" spans="16:17" ht="18.75" hidden="1" x14ac:dyDescent="0.35">
      <c r="P345" s="19"/>
      <c r="Q345" s="19"/>
    </row>
    <row r="346" spans="16:17" ht="18.75" hidden="1" x14ac:dyDescent="0.35">
      <c r="P346" s="19"/>
      <c r="Q346" s="19"/>
    </row>
  </sheetData>
  <sheetProtection formatColumns="0"/>
  <mergeCells count="191">
    <mergeCell ref="G102:G104"/>
    <mergeCell ref="G105:G106"/>
    <mergeCell ref="G107:G108"/>
    <mergeCell ref="G109:G110"/>
    <mergeCell ref="G111:G112"/>
    <mergeCell ref="G113:G114"/>
    <mergeCell ref="E81:E82"/>
    <mergeCell ref="E83:E84"/>
    <mergeCell ref="E85:E88"/>
    <mergeCell ref="E89:E92"/>
    <mergeCell ref="F81:F82"/>
    <mergeCell ref="F83:F84"/>
    <mergeCell ref="F85:F88"/>
    <mergeCell ref="F89:F92"/>
    <mergeCell ref="G81:G82"/>
    <mergeCell ref="G83:G84"/>
    <mergeCell ref="G85:G88"/>
    <mergeCell ref="G89:G92"/>
    <mergeCell ref="E102:E104"/>
    <mergeCell ref="E105:E106"/>
    <mergeCell ref="E107:E108"/>
    <mergeCell ref="E109:E110"/>
    <mergeCell ref="B74:D74"/>
    <mergeCell ref="J74:N74"/>
    <mergeCell ref="B75:D75"/>
    <mergeCell ref="B99:D99"/>
    <mergeCell ref="J99:N99"/>
    <mergeCell ref="B100:D100"/>
    <mergeCell ref="J100:N100"/>
    <mergeCell ref="B113:B114"/>
    <mergeCell ref="C113:C114"/>
    <mergeCell ref="D113:D114"/>
    <mergeCell ref="B95:D95"/>
    <mergeCell ref="J95:N95"/>
    <mergeCell ref="B96:D96"/>
    <mergeCell ref="J96:N96"/>
    <mergeCell ref="B97:D97"/>
    <mergeCell ref="J97:N97"/>
    <mergeCell ref="E111:E112"/>
    <mergeCell ref="E113:E114"/>
    <mergeCell ref="F102:F104"/>
    <mergeCell ref="F105:F106"/>
    <mergeCell ref="F107:F108"/>
    <mergeCell ref="F109:F110"/>
    <mergeCell ref="F111:F112"/>
    <mergeCell ref="F113:F114"/>
    <mergeCell ref="B81:B82"/>
    <mergeCell ref="C81:C82"/>
    <mergeCell ref="D81:D82"/>
    <mergeCell ref="B83:B84"/>
    <mergeCell ref="C83:C84"/>
    <mergeCell ref="D83:D84"/>
    <mergeCell ref="B78:D78"/>
    <mergeCell ref="J78:N78"/>
    <mergeCell ref="B79:D79"/>
    <mergeCell ref="J79:N79"/>
    <mergeCell ref="B102:B104"/>
    <mergeCell ref="C102:C104"/>
    <mergeCell ref="D102:D104"/>
    <mergeCell ref="B105:B106"/>
    <mergeCell ref="C105:C106"/>
    <mergeCell ref="D105:D106"/>
    <mergeCell ref="B85:B88"/>
    <mergeCell ref="C85:C88"/>
    <mergeCell ref="D85:D88"/>
    <mergeCell ref="B89:B92"/>
    <mergeCell ref="C89:C92"/>
    <mergeCell ref="D89:D92"/>
    <mergeCell ref="B98:D98"/>
    <mergeCell ref="B111:B112"/>
    <mergeCell ref="C111:C112"/>
    <mergeCell ref="D111:D112"/>
    <mergeCell ref="B107:B108"/>
    <mergeCell ref="C107:C108"/>
    <mergeCell ref="D107:D108"/>
    <mergeCell ref="B109:B110"/>
    <mergeCell ref="C109:C110"/>
    <mergeCell ref="D109:D110"/>
    <mergeCell ref="B17:D17"/>
    <mergeCell ref="J17:N17"/>
    <mergeCell ref="B18:D18"/>
    <mergeCell ref="J18:N18"/>
    <mergeCell ref="B19:D19"/>
    <mergeCell ref="J19:N19"/>
    <mergeCell ref="B21:D21"/>
    <mergeCell ref="J21:N21"/>
    <mergeCell ref="B22:D22"/>
    <mergeCell ref="J22:N22"/>
    <mergeCell ref="B20:D20"/>
    <mergeCell ref="J20:N20"/>
    <mergeCell ref="G31:G34"/>
    <mergeCell ref="B37:D37"/>
    <mergeCell ref="B38:D38"/>
    <mergeCell ref="B39:D39"/>
    <mergeCell ref="B41:D41"/>
    <mergeCell ref="B42:D42"/>
    <mergeCell ref="B59:D59"/>
    <mergeCell ref="F62:F65"/>
    <mergeCell ref="F66:F68"/>
    <mergeCell ref="G62:G65"/>
    <mergeCell ref="G66:G68"/>
    <mergeCell ref="D62:D65"/>
    <mergeCell ref="B66:B68"/>
    <mergeCell ref="C66:C68"/>
    <mergeCell ref="D66:D68"/>
    <mergeCell ref="E62:E65"/>
    <mergeCell ref="B40:D40"/>
    <mergeCell ref="J60:N60"/>
    <mergeCell ref="B55:D55"/>
    <mergeCell ref="J55:N55"/>
    <mergeCell ref="B56:D56"/>
    <mergeCell ref="J56:N56"/>
    <mergeCell ref="B57:D57"/>
    <mergeCell ref="J57:N57"/>
    <mergeCell ref="E66:E68"/>
    <mergeCell ref="E69:E71"/>
    <mergeCell ref="F69:F71"/>
    <mergeCell ref="G69:G71"/>
    <mergeCell ref="B69:B71"/>
    <mergeCell ref="C69:C71"/>
    <mergeCell ref="D69:D71"/>
    <mergeCell ref="B5:D5"/>
    <mergeCell ref="J5:N5"/>
    <mergeCell ref="B6:D6"/>
    <mergeCell ref="J6:N6"/>
    <mergeCell ref="B13:B14"/>
    <mergeCell ref="C13:C14"/>
    <mergeCell ref="D13:D14"/>
    <mergeCell ref="B11:B12"/>
    <mergeCell ref="C11:C12"/>
    <mergeCell ref="D11:D12"/>
    <mergeCell ref="B8:D8"/>
    <mergeCell ref="J8:N8"/>
    <mergeCell ref="B9:D9"/>
    <mergeCell ref="J9:N9"/>
    <mergeCell ref="E11:E12"/>
    <mergeCell ref="E13:E14"/>
    <mergeCell ref="F11:F12"/>
    <mergeCell ref="F13:F14"/>
    <mergeCell ref="G11:G12"/>
    <mergeCell ref="B7:D7"/>
    <mergeCell ref="J7:N7"/>
    <mergeCell ref="G13:G14"/>
    <mergeCell ref="J98:N98"/>
    <mergeCell ref="J37:N37"/>
    <mergeCell ref="J38:N38"/>
    <mergeCell ref="J39:N39"/>
    <mergeCell ref="J41:N41"/>
    <mergeCell ref="J42:N42"/>
    <mergeCell ref="B44:B47"/>
    <mergeCell ref="B48:B51"/>
    <mergeCell ref="C48:C51"/>
    <mergeCell ref="D48:D51"/>
    <mergeCell ref="E48:E51"/>
    <mergeCell ref="F48:F51"/>
    <mergeCell ref="G48:G51"/>
    <mergeCell ref="C44:C47"/>
    <mergeCell ref="D44:D47"/>
    <mergeCell ref="E44:E47"/>
    <mergeCell ref="F44:F47"/>
    <mergeCell ref="G44:G47"/>
    <mergeCell ref="J75:N75"/>
    <mergeCell ref="B76:D76"/>
    <mergeCell ref="J76:N76"/>
    <mergeCell ref="B62:B65"/>
    <mergeCell ref="C62:C65"/>
    <mergeCell ref="J59:N59"/>
    <mergeCell ref="C2:F2"/>
    <mergeCell ref="J40:N40"/>
    <mergeCell ref="B58:D58"/>
    <mergeCell ref="J58:N58"/>
    <mergeCell ref="B77:D77"/>
    <mergeCell ref="J77:N77"/>
    <mergeCell ref="B24:B34"/>
    <mergeCell ref="C24:C27"/>
    <mergeCell ref="D24:D27"/>
    <mergeCell ref="C28:C30"/>
    <mergeCell ref="D28:D30"/>
    <mergeCell ref="C31:C34"/>
    <mergeCell ref="D31:D34"/>
    <mergeCell ref="E24:E27"/>
    <mergeCell ref="E28:E30"/>
    <mergeCell ref="E31:E34"/>
    <mergeCell ref="F24:F27"/>
    <mergeCell ref="F28:F30"/>
    <mergeCell ref="F31:F34"/>
    <mergeCell ref="G24:G27"/>
    <mergeCell ref="G28:G30"/>
    <mergeCell ref="B60:D60"/>
    <mergeCell ref="B4:D4"/>
    <mergeCell ref="J4:N4"/>
  </mergeCells>
  <dataValidations count="20">
    <dataValidation type="list" allowBlank="1" showInputMessage="1" showErrorMessage="1" sqref="E11" xr:uid="{15D8BB37-6576-495D-8C98-2BB0D47F91BF}">
      <formula1>$J$11:$J$12</formula1>
    </dataValidation>
    <dataValidation type="list" allowBlank="1" showInputMessage="1" showErrorMessage="1" sqref="E13" xr:uid="{24CE5629-269A-4626-A90C-01A671167410}">
      <formula1>$J$13:$J$14</formula1>
    </dataValidation>
    <dataValidation type="list" allowBlank="1" showInputMessage="1" showErrorMessage="1" sqref="E24" xr:uid="{4F796167-ED74-4111-997D-EDB987D9B538}">
      <formula1>$J$24:$J$27</formula1>
    </dataValidation>
    <dataValidation type="list" allowBlank="1" showInputMessage="1" showErrorMessage="1" sqref="E28" xr:uid="{26AE9EF1-6F1B-4442-9AA9-8557A736CCC7}">
      <formula1>$J$28:$J$30</formula1>
    </dataValidation>
    <dataValidation type="list" allowBlank="1" showInputMessage="1" showErrorMessage="1" sqref="E31" xr:uid="{BB1DE9FA-7F2A-4B7B-8BFC-59B70C211B7D}">
      <formula1>$J$31:$J$34</formula1>
    </dataValidation>
    <dataValidation type="list" allowBlank="1" showInputMessage="1" showErrorMessage="1" sqref="E62" xr:uid="{B9563EBA-B5A4-42A2-B39B-3148D219FE35}">
      <formula1>$J$62:$J$65</formula1>
    </dataValidation>
    <dataValidation type="list" allowBlank="1" showInputMessage="1" showErrorMessage="1" sqref="E66" xr:uid="{01C83BF4-F3AE-4AAC-8527-6B86CEEA9780}">
      <formula1>$J$66:$J$68</formula1>
    </dataValidation>
    <dataValidation type="list" allowBlank="1" showInputMessage="1" showErrorMessage="1" sqref="E69" xr:uid="{844E52CE-926A-4D0F-A6C2-970CAC25C3EA}">
      <formula1>$J$69:$J$71</formula1>
    </dataValidation>
    <dataValidation type="list" allowBlank="1" showInputMessage="1" showErrorMessage="1" sqref="E81" xr:uid="{AD96FCA1-D14D-4704-9F4D-946ED8479D17}">
      <formula1>$J$81:$J$82</formula1>
    </dataValidation>
    <dataValidation type="list" allowBlank="1" showInputMessage="1" showErrorMessage="1" sqref="E83" xr:uid="{FB68A66D-9B4D-4919-80F1-1860D0CA96F4}">
      <formula1>$J$83:$J$84</formula1>
    </dataValidation>
    <dataValidation type="list" allowBlank="1" showInputMessage="1" showErrorMessage="1" sqref="E85" xr:uid="{0F3F8ACC-54A9-4BEE-8A79-A3A833C61550}">
      <formula1>$J$85:$J$88</formula1>
    </dataValidation>
    <dataValidation type="list" allowBlank="1" showInputMessage="1" showErrorMessage="1" sqref="E89:E90" xr:uid="{20E088E3-D3A2-4259-8564-D0E37AF12EA8}">
      <formula1>$J$89:$J$92</formula1>
    </dataValidation>
    <dataValidation type="list" allowBlank="1" showInputMessage="1" showErrorMessage="1" sqref="E102" xr:uid="{EA373472-BC82-43EE-BFC4-D78D9B7121FC}">
      <formula1>$J$102:$J$104</formula1>
    </dataValidation>
    <dataValidation type="list" allowBlank="1" showInputMessage="1" showErrorMessage="1" sqref="E105" xr:uid="{86D5DB25-5605-4948-9A19-84227A3EE4ED}">
      <formula1>$J$105:$J$106</formula1>
    </dataValidation>
    <dataValidation type="list" allowBlank="1" showInputMessage="1" showErrorMessage="1" sqref="E107" xr:uid="{1C23D4DD-117C-4E81-8B16-F5748FA33A29}">
      <formula1>$J$107:$J$108</formula1>
    </dataValidation>
    <dataValidation type="list" allowBlank="1" showInputMessage="1" showErrorMessage="1" sqref="E109" xr:uid="{21E7445B-7405-4D99-A594-4AE7BEF92A1D}">
      <formula1>$J$109:$J$110</formula1>
    </dataValidation>
    <dataValidation type="list" allowBlank="1" showInputMessage="1" showErrorMessage="1" sqref="E111" xr:uid="{3029A76A-675F-4F20-8D8C-56F81B357B30}">
      <formula1>$J$111:$J$112</formula1>
    </dataValidation>
    <dataValidation type="list" allowBlank="1" showInputMessage="1" showErrorMessage="1" sqref="E113" xr:uid="{3951CE7D-7A62-4B86-9091-D67FD07CCCDC}">
      <formula1>$J$113:$J$114</formula1>
    </dataValidation>
    <dataValidation type="list" allowBlank="1" showInputMessage="1" showErrorMessage="1" sqref="E44:E47" xr:uid="{04B7C3FB-3228-4F69-8864-6966749B84DB}">
      <formula1>$J$44:$J$47</formula1>
    </dataValidation>
    <dataValidation type="list" allowBlank="1" showInputMessage="1" showErrorMessage="1" sqref="E48:E51" xr:uid="{6C248DCB-A1A0-4B87-9B23-FEFAA5EFFFB8}">
      <formula1>$J$48:$J$51</formula1>
    </dataValidation>
  </dataValidations>
  <pageMargins left="0.7" right="0.7" top="0.75" bottom="0.75" header="0.3" footer="0.3"/>
  <pageSetup paperSize="9" scale="38" fitToHeight="2" orientation="landscape" r:id="rId1"/>
  <rowBreaks count="1" manualBreakCount="1">
    <brk id="72"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DE6A690E0CB4AB624567093C0794B" ma:contentTypeVersion="12" ma:contentTypeDescription="Create a new document." ma:contentTypeScope="" ma:versionID="fd5d0fd32674da5886a5f0a16c2353f2">
  <xsd:schema xmlns:xsd="http://www.w3.org/2001/XMLSchema" xmlns:xs="http://www.w3.org/2001/XMLSchema" xmlns:p="http://schemas.microsoft.com/office/2006/metadata/properties" xmlns:ns2="2e8bb5de-8a98-4779-926e-47eb9e13a27c" xmlns:ns3="91e6afe3-c3d3-4702-b24f-3aaeb9cb0021" targetNamespace="http://schemas.microsoft.com/office/2006/metadata/properties" ma:root="true" ma:fieldsID="b2bd853ecb2eb3868441e139e6dad490" ns2:_="" ns3:_="">
    <xsd:import namespace="2e8bb5de-8a98-4779-926e-47eb9e13a27c"/>
    <xsd:import namespace="91e6afe3-c3d3-4702-b24f-3aaeb9cb00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8bb5de-8a98-4779-926e-47eb9e13a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e6afe3-c3d3-4702-b24f-3aaeb9cb00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1e6afe3-c3d3-4702-b24f-3aaeb9cb0021">
      <UserInfo>
        <DisplayName>Kristian Steele</DisplayName>
        <AccountId>13</AccountId>
        <AccountType/>
      </UserInfo>
      <UserInfo>
        <DisplayName>Callum Newman</DisplayName>
        <AccountId>15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698DB-0E8C-45B2-BFCD-9A05B4A00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8bb5de-8a98-4779-926e-47eb9e13a27c"/>
    <ds:schemaRef ds:uri="91e6afe3-c3d3-4702-b24f-3aaeb9cb0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6DFA2-3612-481F-8B78-CF53786826A0}">
  <ds:schemaRefs>
    <ds:schemaRef ds:uri="http://schemas.openxmlformats.org/package/2006/metadata/core-properties"/>
    <ds:schemaRef ds:uri="http://purl.org/dc/dcmitype/"/>
    <ds:schemaRef ds:uri="http://schemas.microsoft.com/office/infopath/2007/PartnerControls"/>
    <ds:schemaRef ds:uri="2e8bb5de-8a98-4779-926e-47eb9e13a27c"/>
    <ds:schemaRef ds:uri="http://purl.org/dc/elements/1.1/"/>
    <ds:schemaRef ds:uri="http://schemas.microsoft.com/office/2006/metadata/properties"/>
    <ds:schemaRef ds:uri="http://schemas.microsoft.com/office/2006/documentManagement/types"/>
    <ds:schemaRef ds:uri="http://purl.org/dc/terms/"/>
    <ds:schemaRef ds:uri="91e6afe3-c3d3-4702-b24f-3aaeb9cb0021"/>
    <ds:schemaRef ds:uri="http://www.w3.org/XML/1998/namespace"/>
  </ds:schemaRefs>
</ds:datastoreItem>
</file>

<file path=customXml/itemProps3.xml><?xml version="1.0" encoding="utf-8"?>
<ds:datastoreItem xmlns:ds="http://schemas.openxmlformats.org/officeDocument/2006/customXml" ds:itemID="{19E7B652-E37F-4BCA-80AC-98766A014A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SPIH scoring</vt:lpstr>
      <vt:lpstr>GHG emissions</vt:lpstr>
      <vt:lpstr>Resource depletion</vt:lpstr>
      <vt:lpstr>Chemicals and toxic impact</vt:lpstr>
      <vt:lpstr>Gender, human and labour rights</vt:lpstr>
      <vt:lpstr>'Chemicals and toxic impact'!Print_Area</vt:lpstr>
      <vt:lpstr>'Gender, human and labour rights'!Print_Area</vt:lpstr>
      <vt:lpstr>'GHG emissions'!Print_Area</vt:lpstr>
      <vt:lpstr>'Resource depletion'!Print_Area</vt:lpstr>
      <vt:lpstr>'SPIH scoring'!Print_Area</vt:lpstr>
    </vt:vector>
  </TitlesOfParts>
  <Manager/>
  <Company>Arup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Tuddenham</dc:creator>
  <cp:keywords/>
  <dc:description/>
  <cp:lastModifiedBy>Ian Milimo</cp:lastModifiedBy>
  <cp:revision/>
  <dcterms:created xsi:type="dcterms:W3CDTF">2020-10-20T08:15:43Z</dcterms:created>
  <dcterms:modified xsi:type="dcterms:W3CDTF">2021-12-07T07:21:06Z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2020-10-20T08:47:13Z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76bdc769-aa59-4681-a8a0-eb95855279dc</vt:lpwstr>
  </property>
  <property fmtid="{D5CDD505-2E9C-101B-9397-08002B2CF9AE}" pid="8" name="MSIP_Label_82fa3fd3-029b-403d-91b4-1dc930cb0e60_ContentBits">
    <vt:lpwstr>0</vt:lpwstr>
  </property>
  <property fmtid="{D5CDD505-2E9C-101B-9397-08002B2CF9AE}" pid="9" name="ContentTypeId">
    <vt:lpwstr>0x0101008C8DE6A690E0CB4AB624567093C0794B</vt:lpwstr>
  </property>
</Properties>
</file>