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ian.milimo\OneDrive - United Nations Development Programme\Documents\HHD\SPHS\SHiPP\Index\FINAL PRODUCTS\"/>
    </mc:Choice>
  </mc:AlternateContent>
  <xr:revisionPtr revIDLastSave="0" documentId="8_{8BEE9D3B-3C91-4D8A-B50C-3C0069ADFE0A}" xr6:coauthVersionLast="46" xr6:coauthVersionMax="46" xr10:uidLastSave="{00000000-0000-0000-0000-000000000000}"/>
  <bookViews>
    <workbookView xWindow="-120" yWindow="-120" windowWidth="20730" windowHeight="11160" xr2:uid="{14ED957F-2900-42B1-B3CE-1C2811A22ED3}"/>
  </bookViews>
  <sheets>
    <sheet name="Cover page" sheetId="10" r:id="rId1"/>
    <sheet name="SPIH scoring" sheetId="6" r:id="rId2"/>
    <sheet name="GHG emissions" sheetId="1" r:id="rId3"/>
    <sheet name="Resource depletion" sheetId="2" r:id="rId4"/>
    <sheet name="Chemicals and toxic impact" sheetId="3" r:id="rId5"/>
    <sheet name="Gender, human and labour rights" sheetId="9" r:id="rId6"/>
  </sheets>
  <definedNames>
    <definedName name="_xlnm.Print_Area" localSheetId="4">'Chemicals and toxic impact'!$A$1:$N$74</definedName>
    <definedName name="_xlnm.Print_Area" localSheetId="5">'Gender, human and labour rights'!$A$1:$N$97</definedName>
    <definedName name="_xlnm.Print_Area" localSheetId="2">'GHG emissions'!$A$1:$O$96</definedName>
    <definedName name="_xlnm.Print_Area" localSheetId="3">'Resource depletion'!$A$1:$N$98</definedName>
    <definedName name="_xlnm.Print_Area" localSheetId="1">'SPIH scoring'!$A$1:$L$51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2" i="1" l="1"/>
  <c r="F56" i="1"/>
  <c r="F11" i="1"/>
  <c r="G29" i="6"/>
  <c r="J45" i="6" l="1"/>
  <c r="J44" i="6"/>
  <c r="J37" i="6"/>
  <c r="J36" i="6"/>
  <c r="J35" i="6"/>
  <c r="J34" i="6"/>
  <c r="J33" i="6"/>
  <c r="J28" i="6"/>
  <c r="Q11" i="9"/>
  <c r="P11" i="9"/>
  <c r="E5" i="1" l="1"/>
  <c r="F52" i="1" l="1"/>
  <c r="J70" i="1" l="1"/>
  <c r="J61" i="9"/>
  <c r="J43" i="9"/>
  <c r="Q46" i="9" l="1"/>
  <c r="P46" i="9"/>
  <c r="F46" i="9"/>
  <c r="Q72" i="9"/>
  <c r="P72" i="9"/>
  <c r="F72" i="9"/>
  <c r="Q73" i="1"/>
  <c r="P73" i="1"/>
  <c r="F73" i="1"/>
  <c r="R73" i="1" l="1"/>
  <c r="R46" i="9"/>
  <c r="R72" i="9"/>
  <c r="F27" i="1"/>
  <c r="F34" i="1" l="1"/>
  <c r="F37" i="1"/>
  <c r="F30" i="1"/>
  <c r="P96" i="9" l="1"/>
  <c r="P94" i="9"/>
  <c r="P90" i="9"/>
  <c r="P88" i="9"/>
  <c r="P85" i="9"/>
  <c r="P68" i="9"/>
  <c r="P66" i="9"/>
  <c r="P64" i="9"/>
  <c r="P52" i="9"/>
  <c r="P49" i="9"/>
  <c r="P31" i="9"/>
  <c r="P28" i="9"/>
  <c r="P24" i="9"/>
  <c r="P13" i="9"/>
  <c r="P70" i="3"/>
  <c r="P68" i="3"/>
  <c r="P58" i="3"/>
  <c r="P47" i="3"/>
  <c r="P45" i="3"/>
  <c r="P43" i="3"/>
  <c r="P32" i="3"/>
  <c r="P30" i="3"/>
  <c r="P28" i="3"/>
  <c r="P26" i="3"/>
  <c r="P15" i="3"/>
  <c r="P13" i="3"/>
  <c r="P11" i="3"/>
  <c r="P72" i="2"/>
  <c r="P70" i="2"/>
  <c r="P67" i="2"/>
  <c r="Q53" i="2"/>
  <c r="Q51" i="2"/>
  <c r="Q49" i="2"/>
  <c r="P53" i="2"/>
  <c r="R53" i="2" s="1"/>
  <c r="P51" i="2"/>
  <c r="R51" i="2" s="1"/>
  <c r="P49" i="2"/>
  <c r="R49" i="2" s="1"/>
  <c r="P35" i="2"/>
  <c r="P33" i="2"/>
  <c r="P30" i="2"/>
  <c r="P18" i="2"/>
  <c r="P14" i="2"/>
  <c r="P11" i="2"/>
  <c r="P95" i="1"/>
  <c r="P92" i="1"/>
  <c r="P90" i="1"/>
  <c r="P79" i="1"/>
  <c r="P76" i="1"/>
  <c r="P61" i="1"/>
  <c r="P58" i="1"/>
  <c r="Q52" i="1"/>
  <c r="P52" i="1"/>
  <c r="P40" i="1"/>
  <c r="P37" i="1"/>
  <c r="P34" i="1"/>
  <c r="P30" i="1"/>
  <c r="P27" i="1"/>
  <c r="P14" i="1"/>
  <c r="Q14" i="1"/>
  <c r="Q11" i="1"/>
  <c r="P11" i="1"/>
  <c r="R11" i="1" s="1"/>
  <c r="Q18" i="2"/>
  <c r="Q14" i="2"/>
  <c r="Q11" i="2"/>
  <c r="F38" i="2"/>
  <c r="F24" i="9"/>
  <c r="F58" i="3"/>
  <c r="F32" i="3"/>
  <c r="F15" i="3"/>
  <c r="F74" i="2"/>
  <c r="F53" i="2"/>
  <c r="F76" i="1"/>
  <c r="F35" i="2"/>
  <c r="F33" i="2"/>
  <c r="F90" i="1"/>
  <c r="F79" i="1"/>
  <c r="F58" i="1"/>
  <c r="F40" i="1"/>
  <c r="F61" i="1"/>
  <c r="R52" i="1" l="1"/>
  <c r="R14" i="1"/>
  <c r="R11" i="2"/>
  <c r="R14" i="2"/>
  <c r="R18" i="2"/>
  <c r="R30" i="2"/>
  <c r="R30" i="3"/>
  <c r="Q46" i="2"/>
  <c r="E45" i="2" s="1"/>
  <c r="D35" i="2"/>
  <c r="Q35" i="2" s="1"/>
  <c r="D33" i="2"/>
  <c r="Q33" i="2" s="1"/>
  <c r="R33" i="2" s="1"/>
  <c r="D30" i="2"/>
  <c r="Q30" i="2" s="1"/>
  <c r="E80" i="9"/>
  <c r="E79" i="9"/>
  <c r="E78" i="9"/>
  <c r="E59" i="9"/>
  <c r="E58" i="9"/>
  <c r="E57" i="9"/>
  <c r="E41" i="9"/>
  <c r="E40" i="9"/>
  <c r="E39" i="9"/>
  <c r="E19" i="9"/>
  <c r="E18" i="9"/>
  <c r="E17" i="9"/>
  <c r="E6" i="9"/>
  <c r="E5" i="9"/>
  <c r="E4" i="9"/>
  <c r="F85" i="9"/>
  <c r="F88" i="9"/>
  <c r="F90" i="9"/>
  <c r="F92" i="9"/>
  <c r="F94" i="9"/>
  <c r="F96" i="9"/>
  <c r="F66" i="9"/>
  <c r="F64" i="9"/>
  <c r="F68" i="9"/>
  <c r="F52" i="9"/>
  <c r="F49" i="9"/>
  <c r="F31" i="9"/>
  <c r="F28" i="9"/>
  <c r="F13" i="9"/>
  <c r="F11" i="9"/>
  <c r="P92" i="9"/>
  <c r="R92" i="9" s="1"/>
  <c r="Q96" i="9"/>
  <c r="R96" i="9" s="1"/>
  <c r="Q94" i="9"/>
  <c r="R94" i="9" s="1"/>
  <c r="Q92" i="9"/>
  <c r="Q90" i="9"/>
  <c r="R90" i="9" s="1"/>
  <c r="Q88" i="9"/>
  <c r="R88" i="9" s="1"/>
  <c r="Q68" i="9"/>
  <c r="R68" i="9" s="1"/>
  <c r="Q66" i="9"/>
  <c r="R66" i="9" s="1"/>
  <c r="Q52" i="9"/>
  <c r="Q49" i="9"/>
  <c r="Q31" i="9"/>
  <c r="R31" i="9" s="1"/>
  <c r="Q28" i="9"/>
  <c r="Q85" i="9"/>
  <c r="R85" i="9" s="1"/>
  <c r="Q64" i="9"/>
  <c r="R64" i="9" s="1"/>
  <c r="Q24" i="9"/>
  <c r="Q13" i="9"/>
  <c r="R13" i="9" s="1"/>
  <c r="E65" i="3"/>
  <c r="E63" i="3"/>
  <c r="E62" i="3"/>
  <c r="E61" i="3"/>
  <c r="E55" i="3"/>
  <c r="E53" i="3"/>
  <c r="E52" i="3"/>
  <c r="E51" i="3"/>
  <c r="E40" i="3"/>
  <c r="E38" i="3"/>
  <c r="E37" i="3"/>
  <c r="E36" i="3"/>
  <c r="E24" i="3"/>
  <c r="E23" i="3"/>
  <c r="E21" i="3"/>
  <c r="E20" i="3"/>
  <c r="E19" i="3"/>
  <c r="E8" i="3"/>
  <c r="E6" i="3"/>
  <c r="E5" i="3"/>
  <c r="E4" i="3"/>
  <c r="E62" i="2"/>
  <c r="E61" i="2"/>
  <c r="E60" i="2"/>
  <c r="E44" i="2"/>
  <c r="E43" i="2"/>
  <c r="E42" i="2"/>
  <c r="E25" i="2"/>
  <c r="E24" i="2"/>
  <c r="E23" i="2"/>
  <c r="E5" i="2"/>
  <c r="E6" i="2"/>
  <c r="E4" i="2"/>
  <c r="F70" i="3"/>
  <c r="F68" i="3"/>
  <c r="F47" i="3"/>
  <c r="F45" i="3"/>
  <c r="F43" i="3"/>
  <c r="F30" i="3"/>
  <c r="F28" i="3"/>
  <c r="F26" i="3"/>
  <c r="F13" i="3"/>
  <c r="F11" i="3"/>
  <c r="Q70" i="3"/>
  <c r="Q68" i="3"/>
  <c r="Q47" i="3"/>
  <c r="Q45" i="3"/>
  <c r="Q58" i="3"/>
  <c r="Q43" i="3"/>
  <c r="Q32" i="3"/>
  <c r="R32" i="3" s="1"/>
  <c r="Q30" i="3"/>
  <c r="Q28" i="3"/>
  <c r="R28" i="3" s="1"/>
  <c r="Q15" i="3"/>
  <c r="R15" i="3" s="1"/>
  <c r="Q13" i="3"/>
  <c r="R13" i="3" s="1"/>
  <c r="F96" i="2"/>
  <c r="F94" i="2"/>
  <c r="F92" i="2"/>
  <c r="F90" i="2"/>
  <c r="F87" i="2"/>
  <c r="F85" i="2"/>
  <c r="F83" i="2"/>
  <c r="F80" i="2"/>
  <c r="F77" i="2"/>
  <c r="F72" i="2"/>
  <c r="F70" i="2"/>
  <c r="F67" i="2"/>
  <c r="F51" i="2"/>
  <c r="F49" i="2"/>
  <c r="F30" i="2"/>
  <c r="F18" i="2"/>
  <c r="F14" i="2"/>
  <c r="F11" i="2"/>
  <c r="P96" i="2"/>
  <c r="P94" i="2"/>
  <c r="P92" i="2"/>
  <c r="P90" i="2"/>
  <c r="P87" i="2"/>
  <c r="P85" i="2"/>
  <c r="P83" i="2"/>
  <c r="P80" i="2"/>
  <c r="P77" i="2"/>
  <c r="P74" i="2"/>
  <c r="Q96" i="2"/>
  <c r="Q94" i="2"/>
  <c r="Q92" i="2"/>
  <c r="Q90" i="2"/>
  <c r="Q87" i="2"/>
  <c r="Q85" i="2"/>
  <c r="Q83" i="2"/>
  <c r="Q80" i="2"/>
  <c r="Q77" i="2"/>
  <c r="Q72" i="2"/>
  <c r="Q74" i="2"/>
  <c r="Q70" i="2"/>
  <c r="Q67" i="2"/>
  <c r="R67" i="2" s="1"/>
  <c r="Q11" i="3"/>
  <c r="R11" i="3" s="1"/>
  <c r="E85" i="1"/>
  <c r="E84" i="1"/>
  <c r="E83" i="1"/>
  <c r="E68" i="1"/>
  <c r="E67" i="1"/>
  <c r="E66" i="1"/>
  <c r="E47" i="1"/>
  <c r="E46" i="1"/>
  <c r="E45" i="1"/>
  <c r="E22" i="1"/>
  <c r="E21" i="1"/>
  <c r="E20" i="1"/>
  <c r="E6" i="1"/>
  <c r="E4" i="1"/>
  <c r="F95" i="1"/>
  <c r="F14" i="1"/>
  <c r="Q95" i="1"/>
  <c r="R95" i="1" s="1"/>
  <c r="Q92" i="1"/>
  <c r="R92" i="1" s="1"/>
  <c r="Q90" i="1"/>
  <c r="R90" i="1" s="1"/>
  <c r="Q79" i="1"/>
  <c r="R79" i="1" s="1"/>
  <c r="Q76" i="1"/>
  <c r="R76" i="1" s="1"/>
  <c r="Q61" i="1"/>
  <c r="R61" i="1" s="1"/>
  <c r="Q58" i="1"/>
  <c r="R58" i="1" s="1"/>
  <c r="Q56" i="1"/>
  <c r="Q40" i="1"/>
  <c r="R40" i="1" s="1"/>
  <c r="Q37" i="1"/>
  <c r="R37" i="1" s="1"/>
  <c r="Q34" i="1"/>
  <c r="R34" i="1" s="1"/>
  <c r="Q30" i="1"/>
  <c r="R30" i="1" s="1"/>
  <c r="Q27" i="1"/>
  <c r="R27" i="1" s="1"/>
  <c r="P56" i="1"/>
  <c r="R80" i="2" l="1"/>
  <c r="R77" i="2"/>
  <c r="Q61" i="9"/>
  <c r="E60" i="9" s="1"/>
  <c r="Q70" i="1"/>
  <c r="E69" i="1" s="1"/>
  <c r="Q8" i="3"/>
  <c r="Q24" i="1"/>
  <c r="R83" i="2"/>
  <c r="Q82" i="9"/>
  <c r="E81" i="9" s="1"/>
  <c r="R87" i="2"/>
  <c r="R56" i="1"/>
  <c r="Q49" i="1" s="1"/>
  <c r="R11" i="9"/>
  <c r="Q8" i="9" s="1"/>
  <c r="E7" i="9" s="1"/>
  <c r="R72" i="2"/>
  <c r="R49" i="9"/>
  <c r="R28" i="9"/>
  <c r="Q8" i="2"/>
  <c r="E7" i="2" s="1"/>
  <c r="R52" i="9"/>
  <c r="R24" i="9"/>
  <c r="R70" i="3"/>
  <c r="R68" i="3"/>
  <c r="R58" i="3"/>
  <c r="Q55" i="3" s="1"/>
  <c r="R47" i="3"/>
  <c r="R45" i="3"/>
  <c r="R43" i="3"/>
  <c r="R96" i="2"/>
  <c r="R94" i="2"/>
  <c r="R92" i="2"/>
  <c r="R90" i="2"/>
  <c r="R85" i="2"/>
  <c r="R74" i="2"/>
  <c r="R70" i="2"/>
  <c r="R35" i="2"/>
  <c r="Q27" i="2" s="1"/>
  <c r="E26" i="2" s="1"/>
  <c r="Q8" i="1"/>
  <c r="E7" i="1" s="1"/>
  <c r="J56" i="3"/>
  <c r="E56" i="3" s="1"/>
  <c r="J66" i="3"/>
  <c r="E66" i="3" s="1"/>
  <c r="Q71" i="1" l="1"/>
  <c r="I21" i="6"/>
  <c r="J21" i="6" s="1"/>
  <c r="I19" i="6"/>
  <c r="J19" i="6" s="1"/>
  <c r="E23" i="1"/>
  <c r="I20" i="6"/>
  <c r="J20" i="6" s="1"/>
  <c r="C13" i="6" s="1"/>
  <c r="E48" i="1"/>
  <c r="Q56" i="3"/>
  <c r="E54" i="3"/>
  <c r="Q9" i="3"/>
  <c r="E7" i="3"/>
  <c r="Q43" i="9"/>
  <c r="E42" i="9" s="1"/>
  <c r="Q65" i="3"/>
  <c r="Q21" i="9"/>
  <c r="E20" i="9" s="1"/>
  <c r="Q40" i="3"/>
  <c r="I18" i="6"/>
  <c r="J18" i="6" s="1"/>
  <c r="I26" i="6"/>
  <c r="J26" i="6" s="1"/>
  <c r="I44" i="6"/>
  <c r="Q64" i="2"/>
  <c r="I45" i="6"/>
  <c r="I41" i="6"/>
  <c r="J41" i="6" s="1"/>
  <c r="I36" i="6"/>
  <c r="I28" i="6"/>
  <c r="Q87" i="1"/>
  <c r="D26" i="3"/>
  <c r="Q26" i="3" s="1"/>
  <c r="R26" i="3" s="1"/>
  <c r="Q23" i="3" s="1"/>
  <c r="I22" i="6" l="1"/>
  <c r="J22" i="6" s="1"/>
  <c r="E86" i="1"/>
  <c r="Q66" i="3"/>
  <c r="E64" i="3"/>
  <c r="Q41" i="3"/>
  <c r="E39" i="3"/>
  <c r="Q24" i="3"/>
  <c r="E22" i="3"/>
  <c r="I29" i="6"/>
  <c r="J29" i="6" s="1"/>
  <c r="E63" i="2"/>
  <c r="I35" i="6"/>
  <c r="I43" i="6"/>
  <c r="J43" i="6" s="1"/>
  <c r="C11" i="6" s="1"/>
  <c r="I37" i="6"/>
  <c r="I42" i="6"/>
  <c r="J42" i="6" s="1"/>
  <c r="I34" i="6"/>
  <c r="I33" i="6"/>
  <c r="I27" i="6"/>
  <c r="J27" i="6" s="1"/>
  <c r="J8" i="9"/>
  <c r="Q9" i="9" s="1"/>
  <c r="C12" i="6" l="1"/>
  <c r="E8" i="9"/>
  <c r="G36" i="6"/>
  <c r="H37" i="6"/>
  <c r="G41" i="6"/>
  <c r="J82" i="9"/>
  <c r="Q83" i="9" s="1"/>
  <c r="Q62" i="9"/>
  <c r="Q44" i="9"/>
  <c r="J21" i="9"/>
  <c r="Q22" i="9" s="1"/>
  <c r="G34" i="6"/>
  <c r="J64" i="2"/>
  <c r="J46" i="2"/>
  <c r="Q47" i="2" s="1"/>
  <c r="J27" i="2"/>
  <c r="Q28" i="2" s="1"/>
  <c r="J87" i="1"/>
  <c r="E46" i="2" l="1"/>
  <c r="G42" i="6"/>
  <c r="E21" i="9"/>
  <c r="G43" i="6"/>
  <c r="E43" i="9"/>
  <c r="E64" i="2"/>
  <c r="Q65" i="2"/>
  <c r="Q88" i="1"/>
  <c r="E87" i="1"/>
  <c r="G45" i="6"/>
  <c r="E82" i="9"/>
  <c r="J62" i="9"/>
  <c r="E61" i="9"/>
  <c r="E27" i="2"/>
  <c r="J28" i="2"/>
  <c r="E28" i="2" s="1"/>
  <c r="G27" i="6"/>
  <c r="J83" i="9"/>
  <c r="G44" i="6"/>
  <c r="G37" i="6"/>
  <c r="J9" i="9"/>
  <c r="J22" i="9"/>
  <c r="J44" i="9"/>
  <c r="H43" i="6" l="1"/>
  <c r="E44" i="9"/>
  <c r="H42" i="6"/>
  <c r="E22" i="9"/>
  <c r="H45" i="6"/>
  <c r="E83" i="9"/>
  <c r="H44" i="6"/>
  <c r="E62" i="9"/>
  <c r="H41" i="6"/>
  <c r="E9" i="9"/>
  <c r="H34" i="6"/>
  <c r="H36" i="6"/>
  <c r="J41" i="3" l="1"/>
  <c r="G35" i="6"/>
  <c r="G33" i="6"/>
  <c r="J24" i="1"/>
  <c r="Q25" i="1" s="1"/>
  <c r="E24" i="1" l="1"/>
  <c r="H35" i="6"/>
  <c r="E41" i="3"/>
  <c r="E70" i="1"/>
  <c r="J9" i="3"/>
  <c r="J65" i="2"/>
  <c r="E65" i="2" s="1"/>
  <c r="H33" i="6" l="1"/>
  <c r="E9" i="3"/>
  <c r="J49" i="1" l="1"/>
  <c r="Q50" i="1" s="1"/>
  <c r="H29" i="6"/>
  <c r="H27" i="6"/>
  <c r="J8" i="2"/>
  <c r="J8" i="1"/>
  <c r="Q9" i="1" s="1"/>
  <c r="E8" i="1" l="1"/>
  <c r="E8" i="2"/>
  <c r="Q9" i="2"/>
  <c r="E49" i="1"/>
  <c r="G21" i="6"/>
  <c r="J71" i="1"/>
  <c r="G22" i="6"/>
  <c r="J88" i="1"/>
  <c r="E88" i="1" s="1"/>
  <c r="J47" i="2"/>
  <c r="G28" i="6"/>
  <c r="G19" i="6"/>
  <c r="J25" i="1"/>
  <c r="G20" i="6"/>
  <c r="J50" i="1"/>
  <c r="G26" i="6"/>
  <c r="J9" i="2"/>
  <c r="G18" i="6"/>
  <c r="J9" i="1"/>
  <c r="H19" i="6" l="1"/>
  <c r="E25" i="1"/>
  <c r="H26" i="6"/>
  <c r="E9" i="2"/>
  <c r="H18" i="6"/>
  <c r="E9" i="1"/>
  <c r="H28" i="6"/>
  <c r="E47" i="2"/>
  <c r="H20" i="6"/>
  <c r="E50" i="1"/>
  <c r="H21" i="6"/>
  <c r="E71" i="1"/>
  <c r="H22" i="6"/>
  <c r="E11"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Terry Ellis</author>
  </authors>
  <commentList>
    <comment ref="C67" authorId="0" shapeId="0" xr:uid="{1F31B219-E0A7-41F0-A339-D077F1C285EE}">
      <text>
        <r>
          <rPr>
            <b/>
            <sz val="9"/>
            <color indexed="81"/>
            <rFont val="Tahoma"/>
            <family val="2"/>
          </rPr>
          <t>Terry Ellis:</t>
        </r>
        <r>
          <rPr>
            <sz val="9"/>
            <color indexed="81"/>
            <rFont val="Tahoma"/>
            <family val="2"/>
          </rPr>
          <t xml:space="preserve">
This criteria will be removed for pharmaceuticals, and the weightings ajusted accordingly</t>
        </r>
      </text>
    </comment>
  </commentList>
</comments>
</file>

<file path=xl/sharedStrings.xml><?xml version="1.0" encoding="utf-8"?>
<sst xmlns="http://schemas.openxmlformats.org/spreadsheetml/2006/main" count="1372" uniqueCount="364">
  <si>
    <t>The Sustainable Procurement Index for Health</t>
  </si>
  <si>
    <t>About the SPIH</t>
  </si>
  <si>
    <t>The SPIH provides a consistent and transparent way for assessing the key sustainability credentials of a supplier. The SPIH consists of a set of questions and a scoring approach across for key themes which can be used when sourcing or managing suppliers. The SPIH is published by UNDP and SPHS as part of its Sustainable Health in Procurement Project.</t>
  </si>
  <si>
    <t>Futher information is provided in the User Guide for the SPIH, and it is strongly recommended that you read the guide before completing the SPIH.</t>
  </si>
  <si>
    <t>How to complete the SPIH</t>
  </si>
  <si>
    <r>
      <t xml:space="preserve">This Tool contains the full Sustainable Procurement Index for Health (SPIH). It contains five worksheets in total, including a summary scoring tab followed by four thematic tabs which are made up of modules and criteria, where users of the tool should input responses:
</t>
    </r>
    <r>
      <rPr>
        <b/>
        <sz val="10"/>
        <color theme="0"/>
        <rFont val="Montserrat"/>
      </rPr>
      <t xml:space="preserve">SPIH Scoring: </t>
    </r>
    <r>
      <rPr>
        <sz val="10"/>
        <color theme="0"/>
        <rFont val="Montserrat"/>
      </rPr>
      <t xml:space="preserve">This tab contains the SPIH scoring and the scores achieved for each of the modules.
</t>
    </r>
    <r>
      <rPr>
        <b/>
        <sz val="10"/>
        <color theme="0"/>
        <rFont val="Montserrat"/>
      </rPr>
      <t>GHG emissions</t>
    </r>
    <r>
      <rPr>
        <sz val="10"/>
        <color theme="0"/>
        <rFont val="Montserrat"/>
      </rPr>
      <t xml:space="preserve">: This tab contains the modules within the GHG emissions theme. For this thematic area, the modules relate to organisation and product.
</t>
    </r>
    <r>
      <rPr>
        <b/>
        <sz val="10"/>
        <color theme="0"/>
        <rFont val="Montserrat"/>
      </rPr>
      <t>Resource depletion</t>
    </r>
    <r>
      <rPr>
        <sz val="10"/>
        <color theme="0"/>
        <rFont val="Montserrat"/>
      </rPr>
      <t xml:space="preserve">: This tab contains the modules within the resource depletion theme. For this thematic area, the modules relate to organisation and product, in addition to one module related to manufacturing.
</t>
    </r>
    <r>
      <rPr>
        <b/>
        <sz val="10"/>
        <color theme="0"/>
        <rFont val="Montserrat"/>
      </rPr>
      <t>Chemicals and toxic impact</t>
    </r>
    <r>
      <rPr>
        <sz val="10"/>
        <color theme="0"/>
        <rFont val="Montserrat"/>
      </rPr>
      <t xml:space="preserve">: This tab contains the modules within the chemicals and toxic impact theme. For this thematic area, the modules relate to organisation and product.
</t>
    </r>
    <r>
      <rPr>
        <b/>
        <sz val="10"/>
        <color theme="0"/>
        <rFont val="Montserrat"/>
      </rPr>
      <t>Gender, human and labour rights</t>
    </r>
    <r>
      <rPr>
        <sz val="10"/>
        <color theme="0"/>
        <rFont val="Montserrat"/>
      </rPr>
      <t xml:space="preserve">: This tab contains the modules within the gender and human labour rights theme. For this thematic area, the modules relate to organisation and product. </t>
    </r>
  </si>
  <si>
    <r>
      <t xml:space="preserve">Suppliers should complete the four Theme tabs, completing the </t>
    </r>
    <r>
      <rPr>
        <sz val="11"/>
        <color rgb="FF92D050"/>
        <rFont val="Montserrat"/>
      </rPr>
      <t>green</t>
    </r>
    <r>
      <rPr>
        <sz val="10"/>
        <color theme="0"/>
        <rFont val="Montserrat"/>
      </rPr>
      <t xml:space="preserve"> cells. Once complete, the score will be presented on the SPIH scoring worksheet.</t>
    </r>
  </si>
  <si>
    <t>SPIH Scoring</t>
  </si>
  <si>
    <t>Scoring hierarchy</t>
  </si>
  <si>
    <t>A</t>
  </si>
  <si>
    <t>Each 'module' is weighted equally - each has to be 'passed' - this means themes are not weighted against each other</t>
  </si>
  <si>
    <t>B</t>
  </si>
  <si>
    <t>Within each module, there are questions and these can be weighted if required</t>
  </si>
  <si>
    <t>C</t>
  </si>
  <si>
    <t>Each question then has scoring</t>
  </si>
  <si>
    <t>Level</t>
  </si>
  <si>
    <t>Status</t>
  </si>
  <si>
    <t>Level achieved</t>
  </si>
  <si>
    <t>Level 1</t>
  </si>
  <si>
    <t>Level 2</t>
  </si>
  <si>
    <t>Level 3</t>
  </si>
  <si>
    <t>Module tables</t>
  </si>
  <si>
    <t>Theme</t>
  </si>
  <si>
    <t>Scope</t>
  </si>
  <si>
    <t xml:space="preserve">Relevance </t>
  </si>
  <si>
    <t>Questions</t>
  </si>
  <si>
    <t>Max score</t>
  </si>
  <si>
    <t>Pass score</t>
  </si>
  <si>
    <t>Score achieved</t>
  </si>
  <si>
    <t>GHG emissions</t>
  </si>
  <si>
    <t>Org</t>
  </si>
  <si>
    <t>All organisations</t>
  </si>
  <si>
    <t>Product</t>
  </si>
  <si>
    <t xml:space="preserve">All products </t>
  </si>
  <si>
    <t>Resource depletion</t>
  </si>
  <si>
    <t>Manuf</t>
  </si>
  <si>
    <t>All products</t>
  </si>
  <si>
    <t>Chemicals and toxic impact</t>
  </si>
  <si>
    <t>Gender, human and labour rights</t>
  </si>
  <si>
    <t xml:space="preserve">Product </t>
  </si>
  <si>
    <t>Notes</t>
  </si>
  <si>
    <t>* The pass mark for each module is fixed at 50%</t>
  </si>
  <si>
    <t>GHG EMISSIONS</t>
  </si>
  <si>
    <t xml:space="preserve">On this tab, the modules within the GHG emissions theme are presented. For this thematic area, the modules relate to organisation and product. Each table represents a module with questions that need to be answered.  The weight of each question and the points associated with different answers are also demonstated. </t>
  </si>
  <si>
    <r>
      <t xml:space="preserve">Please complete the </t>
    </r>
    <r>
      <rPr>
        <sz val="20"/>
        <color rgb="FF92D050"/>
        <rFont val="Montserrat"/>
      </rPr>
      <t>GREEN</t>
    </r>
    <r>
      <rPr>
        <sz val="20"/>
        <color theme="1"/>
        <rFont val="Montserrat"/>
      </rPr>
      <t xml:space="preserve"> cells</t>
    </r>
  </si>
  <si>
    <t>For information - full detail of scoring and responses</t>
  </si>
  <si>
    <t>Scoring section</t>
  </si>
  <si>
    <t>GHG</t>
  </si>
  <si>
    <t>SPIH level</t>
  </si>
  <si>
    <t>Organisation</t>
  </si>
  <si>
    <t>Points</t>
  </si>
  <si>
    <t>Maximum score</t>
  </si>
  <si>
    <t>Module pass criteria</t>
  </si>
  <si>
    <t>Score percent</t>
  </si>
  <si>
    <t>SPIH level </t>
  </si>
  <si>
    <t>Question</t>
  </si>
  <si>
    <t>Q Weighting (100%)</t>
  </si>
  <si>
    <t>Supplier Response</t>
  </si>
  <si>
    <t>Required evidence</t>
  </si>
  <si>
    <t>Criteria / response</t>
  </si>
  <si>
    <t>Relative Score for each question </t>
  </si>
  <si>
    <t>Require follow on  </t>
  </si>
  <si>
    <t>Comments</t>
  </si>
  <si>
    <t>Score calculations</t>
  </si>
  <si>
    <t>Score weighting</t>
  </si>
  <si>
    <t>Do you measure your Scope 1 &amp; 2 GHG footprint?</t>
  </si>
  <si>
    <t>Yes, following a recognised methodology [from list]</t>
  </si>
  <si>
    <t>No</t>
  </si>
  <si>
    <t>N/A</t>
  </si>
  <si>
    <t>Yes – require link/document</t>
  </si>
  <si>
    <t>Listed methodologies:
• ABI Energia Linee Guida
• Act on the Rational Use of Energy
• Australia - National Greenhouse and Energy Reporting Act
• Bilan Carbone
• Brazil GHG Protocol Programme
• Canadian Association of Petroleum Producers, Calculating Greenhouse Gas Emissions, 2003
• China Corporate Energy Conservation and GHG Management Programme
• Defra Voluntary Environmental Reporting Guidelines: Including streamlined energy and carbon reporting guidance, 2019
• ENCORD: Construction CO2e Measurement Protocol
• Energy Information Administration 1605(b)
• Environment Canada, Aluminum Production, Guidance Manual for Estimating Greenhouse Gas Emissions
• Environment Canada, Base Metals Smelting/Refining, Guidance Manual for Estimating Greenhouse Gas Emissions
• Environment Canada, Cement Production, Guidance Manual for Estimating Greenhouse Gas Emissions
• Environment Canada, Primary Iron and Steel Production, Guidance Manual for Estimating Greenhouse Gas Emissions
• Environment Canada, Lime Production, Guidance Manual for Estimating Greenhouse Gas Emissions
• Environment Canada, Primary Magnesium Production and Casting, Guidance Manual for Estimating Greenhouse Gas Emissions
• Environment Canada, Metal Mining, Guidance Manual for Estimating Greenhouse Gas Emissions
• EPRA (European Public Real Estate Association) guidelines, 2011
• EPRA (European Public Real Estate Association) Sustainability Best Practice Recommendations Guidelines, 2017
• French methodology for greenhouse gas emissions assessments by companies V4 (ADEME 2016)
• Hong Kong Environmental Protection Department, Guidelines to Account for and Report on Greenhouse Gas Emissions and Removals for Buildings, 2010
• India GHG Inventory Programme
• IPCC Guidelines for National Greenhouse Gas Inventories, 2006
• ISO 14064-1
• Japan Ministry of the Environment, Law Concerning the Promotion of the Measures to Cope with Global Warming, Superseded by Revision of the Act on Promotion of Global Warming Countermeasures (2005 Amendment)
• Korea GHG and Energy Target Management System Operating Guidelines
• New Zealand - Guidance for Voluntary, Corporate Greenhouse Gas Reporting
• Philippine Greenhouse Gas Accounting and Reporting Programme (PhilGARP)
• Programa GEI Mexico
• Recommendations for reportingRecommendations for reporting significant indirect emissions under Article 173-IV (ADEME 2018)
• Smart Freight Centre: GLEC Framework for Logistics Emissions Methodologies
• Taiwan - GHG Reduction Act
• Thailand Greenhouse Gas Management Organization: The National Guideline Carbon Footprint for organization
• The Climate Registry: General Reporting Protocol
• The Cool Farm Tool
• The GHG Indicator: UNEP Guidelines for Calculating Greenhouse Gas Emissions for Businesses and Non-Commercial Organizations
• The Greenhouse Gas Protocol: A Corporate Accounting and Reporting Standard (Revised Edition)
• The Greenhouse Gas Protocol: Scope 2 Guidance
• The Tokyo Cap-and Trade Program
• Toitū carbonreduce programme
• Toitū carbon zero programme
• US EPA Mandatory Greenhouse Gas Reporting Rule
• VfU (Verein fur Umweltmanagement) Indicators Standard</t>
  </si>
  <si>
    <t>Your footprint should include that associated with the relevant product you are supplying</t>
  </si>
  <si>
    <t>Yes, following another methodology</t>
  </si>
  <si>
    <t>Link / document evidencing that company reports to a different standard that meets minimum criteria (including Scope 1 and 2 and using recent data)</t>
  </si>
  <si>
    <t>Reporting</t>
  </si>
  <si>
    <t>Do you report your GHG footprint?</t>
  </si>
  <si>
    <t>Yes, published on our website</t>
  </si>
  <si>
    <t>The results are published internally</t>
  </si>
  <si>
    <t>Yes – by what date</t>
  </si>
  <si>
    <t>Published results</t>
  </si>
  <si>
    <t>They are provided on request</t>
  </si>
  <si>
    <t>Yes – attachment</t>
  </si>
  <si>
    <t>Yes – link</t>
  </si>
  <si>
    <t xml:space="preserve">Link to published report </t>
  </si>
  <si>
    <t>Criteria/response</t>
  </si>
  <si>
    <t>Require follow on</t>
  </si>
  <si>
    <t>Laws and regulations</t>
  </si>
  <si>
    <t>Are there any national laws or regulations which you have to follow related to GHGs?</t>
  </si>
  <si>
    <t>Yes, there are legally binding GHG targets which have implications for the organisation</t>
  </si>
  <si>
    <t xml:space="preserve">Free text box </t>
  </si>
  <si>
    <t>Yes, there are legally binding net zero GHG targets which have implications for the organisation</t>
  </si>
  <si>
    <t>Policy</t>
  </si>
  <si>
    <t>Does your company have a policy or plan which addresses GHG emissions reduction?</t>
  </si>
  <si>
    <t>Yes, a specific policy or plan</t>
  </si>
  <si>
    <t>No, but currently developing one</t>
  </si>
  <si>
    <t xml:space="preserve">Policy document </t>
  </si>
  <si>
    <t>Yes, as part of a broader policy or plan</t>
  </si>
  <si>
    <t>Governance</t>
  </si>
  <si>
    <t>Do you have a person responsible for GHG-related matters?</t>
  </si>
  <si>
    <t>Yes, at the operational level and the senior/board level</t>
  </si>
  <si>
    <t>Yes, at the operational level</t>
  </si>
  <si>
    <t>Targets</t>
  </si>
  <si>
    <t>Do you have a carbon reduction plan in place for your Scope 1 and 2 emissions?</t>
  </si>
  <si>
    <t>Yes, applicable beyond the next 5 years</t>
  </si>
  <si>
    <t>Yes, applicable for the next 5 years or less</t>
  </si>
  <si>
    <t>Carbon reduction plan for at least Scope 1 and 2 for next &lt;5 years</t>
  </si>
  <si>
    <t>Carbon reduction plan for at least Scope 1 and 2 for next &gt;5 years</t>
  </si>
  <si>
    <t>Have you published your targets and reduction plan?</t>
  </si>
  <si>
    <t>Yes, they are published on our website</t>
  </si>
  <si>
    <t>Only internally</t>
  </si>
  <si>
    <t>Link to published targets and reduction plan</t>
  </si>
  <si>
    <t>Scope 3</t>
  </si>
  <si>
    <t>Does your company measure and report on Scope 3 emissions?</t>
  </si>
  <si>
    <t>Yes, including business travel and upstream emissions (including logistics)</t>
  </si>
  <si>
    <t>Yes, but only business travel</t>
  </si>
  <si>
    <t>Scope 3 emissions report</t>
  </si>
  <si>
    <t>Yes, including business travel, upstream emissions and downstream emissions (including logistics)</t>
  </si>
  <si>
    <t>Disclosure</t>
  </si>
  <si>
    <t>Do you report to a voluntary GHG reporting mechanism?</t>
  </si>
  <si>
    <t>Yes</t>
  </si>
  <si>
    <t>List acceptable schemes</t>
  </si>
  <si>
    <t>Please confirm which scheme you report to. The following are examples:
GHG specific
• CDP (formerly Carbon Disclosure Project) – primarily focused on GHG issues, but also has separate water and forestry standards. Covers the governance, risk, quantification, target setting and mitigation aspects of a company’s approach. CDP review the company submissions and provide a score in return.
• CO2 Procurement Ladder – a Dutch initiative which provides a similar approach to CDP but provides more in the way of guidance to the user too. Also involves a certification process
• Science-based Targets Initiative (SBTi) – an international effort to move companies towards a science-based emissions reduction pathway. Although focused on targets, the scheme includes a rigorous review of GHG data and approach in order to be verified by the scheme. Less emphasis on governance overall compared to the above standards
• Carbon Trust standards – a UK originated scheme with some global reach, this contains an assessment criterion which includes the approach to footprint measurement, approach to governance and the achievement of carbon reductions. To maintain the standard, continual reductions must be demonstrated.
• Certified Carbon Neutral – a scheme which focused on transitioning companies towards net zero, and focusing on themes of measurements, target setting, reductions and communication/disclosure
Broader/ESG focus
Global Reporting Institute (GRI) standards, which provides a suite of reporting standards covering the ESG agenda comprising of core and comprehensive requirements. Globally recognised scheme used by many companies.
• BCorp certification, which has a strong ethical focus, but also includes sections on how GHG emissions are reported, managed and disclosed.
• Cradle-to-cradle (a product standard which includes some elements of company approach)
• Various other schemes such as Ecovadis, BITC Corporate Responsibility Index, which have similar characteristics to those above
• Investor information
• Dow Jones Sustainability Index and FTSE4Good are examples participatory schemes focused on providing information to investor primarily. It contains and covers themes similar to the other standards listed here, but the main difference is that performance is monitored continually (typically for ethical and social issues). Strong theme of corporate governance.</t>
  </si>
  <si>
    <t>Do you have a carbon reduction target in place for your Scope 3?</t>
  </si>
  <si>
    <t>All of scope 3</t>
  </si>
  <si>
    <t>Part of scope 3</t>
  </si>
  <si>
    <t>Evidence of target, and explanation of which parts of scope 3 it applies to</t>
  </si>
  <si>
    <t xml:space="preserve">Evidence of target </t>
  </si>
  <si>
    <t>Have you adopted science-based targets (in line with the Paris Agreement) for your organisation?</t>
  </si>
  <si>
    <t>Yes, covering scope 1, 2 and 3 emissions</t>
  </si>
  <si>
    <t>Yes, covering scope 1 and 2 emissions</t>
  </si>
  <si>
    <t>Evidence of SBT target</t>
  </si>
  <si>
    <t xml:space="preserve">Scope 3 </t>
  </si>
  <si>
    <t>Do you measure the emissions from business travel, including logistics?</t>
  </si>
  <si>
    <t>Evidence of calculations for Scope 3 emissions</t>
  </si>
  <si>
    <t>Do you measure the emissions from your product supply chain?</t>
  </si>
  <si>
    <t>Do you manage the emissions from your product supply chain?</t>
  </si>
  <si>
    <t>Yes, we require our Tier 1 suppliers to: have a policy, to have a carbon target</t>
  </si>
  <si>
    <t xml:space="preserve">Evidence of targets </t>
  </si>
  <si>
    <t>Product certification</t>
  </si>
  <si>
    <t>Do you have a detailed understanding of your product's carbon footprint?</t>
  </si>
  <si>
    <t>Yes, undertaken an LCA of product</t>
  </si>
  <si>
    <t>LCA assessment report or claim</t>
  </si>
  <si>
    <t>Have you achieved product-level certification?</t>
  </si>
  <si>
    <t>Yes, produced an EPD or similar third-party reviewed product declaration</t>
  </si>
  <si>
    <t>Evidence of EPD/Declaration</t>
  </si>
  <si>
    <t>Yes, achieved a recognised standard for product [from a selected list relevant to GHG]</t>
  </si>
  <si>
    <t>Evidence of achieving standard</t>
  </si>
  <si>
    <t xml:space="preserve">Supply chain </t>
  </si>
  <si>
    <t>Do you collect data from the supply chain on emissions that you use to infrom decision making?</t>
  </si>
  <si>
    <t xml:space="preserve">No </t>
  </si>
  <si>
    <t>Yes - form/email that it is requested</t>
  </si>
  <si>
    <t xml:space="preserve">Description of data collected </t>
  </si>
  <si>
    <t>RESOURCE DEPLETION</t>
  </si>
  <si>
    <t xml:space="preserve">On this tab, the modules within the resource depletion theme are presented. For this thematic area, the modules relate to organisation and product, in addition to one module related to manufacturing. Each table represents a module with questions that need to be answered.  The weight of each question and the points associated with different answers are also demonstated. </t>
  </si>
  <si>
    <r>
      <t xml:space="preserve">Please complete the </t>
    </r>
    <r>
      <rPr>
        <b/>
        <sz val="20"/>
        <color rgb="FF92D050"/>
        <rFont val="Montserrat"/>
      </rPr>
      <t>GREEN</t>
    </r>
    <r>
      <rPr>
        <sz val="20"/>
        <color theme="1"/>
        <rFont val="Montserrat"/>
      </rPr>
      <t xml:space="preserve"> cells</t>
    </r>
  </si>
  <si>
    <t>Theme </t>
  </si>
  <si>
    <t>Resources</t>
  </si>
  <si>
    <t>Scope </t>
  </si>
  <si>
    <t>Module pass criteria </t>
  </si>
  <si>
    <t>Are there any national laws or regulations which you have to follow related to resource efficiency?</t>
  </si>
  <si>
    <t>Yes, there are ambitious legally binding GHG targets which have implications for the organisation</t>
  </si>
  <si>
    <t>Do you have environmental policies or plans in place which address key resource efficiency aspects relevant to your business?</t>
  </si>
  <si>
    <t>Environmental Policies/Plans</t>
  </si>
  <si>
    <t>Do you have a person responsible for key resource depletion aspects relevant to your business?</t>
  </si>
  <si>
    <t xml:space="preserve">Detail the position of the person </t>
  </si>
  <si>
    <t>Do you have an environmental management system in place?</t>
  </si>
  <si>
    <t>Yes, following another standard</t>
  </si>
  <si>
    <t xml:space="preserve">Yes, in compliance with ISO14001 </t>
  </si>
  <si>
    <t>Certificate of compliance</t>
  </si>
  <si>
    <t xml:space="preserve">Monitoring </t>
  </si>
  <si>
    <t>Do you monitor resource use at an organisational level (water, energy, etc)?</t>
  </si>
  <si>
    <t xml:space="preserve">Yes- please specify </t>
  </si>
  <si>
    <t xml:space="preserve">Evidence of monitoring </t>
  </si>
  <si>
    <t>Strategy</t>
  </si>
  <si>
    <t xml:space="preserve">Do you have a plan which addresses the key relevant aspects of environmental impacts/resource efficiency relevant to your business and tracks progress against its actions? </t>
  </si>
  <si>
    <t>Yes, tracking progress using key criteria from ISO14001 and GRI</t>
  </si>
  <si>
    <t xml:space="preserve">Strategy document </t>
  </si>
  <si>
    <t>Yes,  tracking progress using other criteria</t>
  </si>
  <si>
    <t>Innovation</t>
  </si>
  <si>
    <t>What improvements have you made in your environmental performance or reseource consumption in the last two years?</t>
  </si>
  <si>
    <t xml:space="preserve">Free text </t>
  </si>
  <si>
    <t>Third party review</t>
  </si>
  <si>
    <t>Has your environmental management system been independently reviewed?</t>
  </si>
  <si>
    <t>Yes, our environmental management system is independently reviewed</t>
  </si>
  <si>
    <t>Third party verification certificate</t>
  </si>
  <si>
    <t>Supplier review</t>
  </si>
  <si>
    <t>Do you monitor the environmental performance of your suppliers?</t>
  </si>
  <si>
    <t>Yes, we actively monitor the environmental performance of our suppliers (% of suppliers with their own Environmental Policy)</t>
  </si>
  <si>
    <t xml:space="preserve">(Evidence of monitoring) suppliers' performance </t>
  </si>
  <si>
    <t>Do you report to a voluntary scheme to disclose your environmental performance?</t>
  </si>
  <si>
    <t>Yes, we report to a recognised voluntary scheme</t>
  </si>
  <si>
    <t xml:space="preserve">Link to CDP Water security score / report 
Link to GRI Reporting standards score / report </t>
  </si>
  <si>
    <t>Yes, we report to another voluntary scheme</t>
  </si>
  <si>
    <t>Link to other score/report</t>
  </si>
  <si>
    <t>Manufacturing</t>
  </si>
  <si>
    <t>Recycled content of  product</t>
  </si>
  <si>
    <t>Have you calculated the recycled content of the product?</t>
  </si>
  <si>
    <t>Yes, each product has ≥50 and &lt;100% post-consumer recycled content</t>
  </si>
  <si>
    <t xml:space="preserve">Yes, each product has &lt;50% post-consumer recycled content </t>
  </si>
  <si>
    <t>Evidence of the levels of recycled content</t>
  </si>
  <si>
    <t>Are major components of the product recyclable?</t>
  </si>
  <si>
    <t>Waste and circular economy</t>
  </si>
  <si>
    <t>Does the manufacturer operate a take-back programme?</t>
  </si>
  <si>
    <t>Details of programme and agreement</t>
  </si>
  <si>
    <t>Water use in manufacturing</t>
  </si>
  <si>
    <t>Do you undertake wastewater management and monitoring?</t>
  </si>
  <si>
    <t>Yes, we assess other data</t>
  </si>
  <si>
    <t>Yes, we assess water quality monitoring data (e.g. PNECs)</t>
  </si>
  <si>
    <t>Energy use in manufacturing</t>
  </si>
  <si>
    <t>Have you calculated the % use of renewable energy in final manufacturing stage?</t>
  </si>
  <si>
    <t>Yes, each product has ≥50 and &lt;100% renewable energy used in final manufacturing stage</t>
  </si>
  <si>
    <t>Yes, each product has &lt;50% renewable energy used in final manufacturing stage</t>
  </si>
  <si>
    <t>Evidence of renewable energy purchasing and use in manufacturing process</t>
  </si>
  <si>
    <t>Are your procedures in line with ISO50001 or similar energy management approach?</t>
  </si>
  <si>
    <t>Yes, in line with another energy management approach</t>
  </si>
  <si>
    <t>Yes, in line with ISO5001</t>
  </si>
  <si>
    <t xml:space="preserve">Evidence of ISO5001 certification </t>
  </si>
  <si>
    <t>Evidence of alternative EMS</t>
  </si>
  <si>
    <t>Have you quantified water use at final manufacturing stage?</t>
  </si>
  <si>
    <t>Evidence of calculation</t>
  </si>
  <si>
    <t>Do you use any water conservation technologies?</t>
  </si>
  <si>
    <t>Evidence of technologies/measures</t>
  </si>
  <si>
    <t>Packaging</t>
  </si>
  <si>
    <t>Have you calculated the recycled content of the product packaging?</t>
  </si>
  <si>
    <t>Yes, each product has &lt;50% recycled packaging content</t>
  </si>
  <si>
    <t>Evidence of the recycled packaging content</t>
  </si>
  <si>
    <t>Yes, each product has ≥50 and &lt;100% recycled packaging content</t>
  </si>
  <si>
    <t>Is the product packaged without PVC and polystyrene?</t>
  </si>
  <si>
    <t>Transport</t>
  </si>
  <si>
    <t>Do you have a mitigation strategy in place to minimise the impact of product distribution?</t>
  </si>
  <si>
    <t xml:space="preserve">Link to strategy </t>
  </si>
  <si>
    <t>Land use</t>
  </si>
  <si>
    <t>Have you assessed the risks associated with sourcing the main raw materials in your products from potentially vulnerable ecosystems?</t>
  </si>
  <si>
    <t>Link to risk review</t>
  </si>
  <si>
    <t>Air pollution</t>
  </si>
  <si>
    <t>Do you quantify the release of harmful pollutants such as sulfur dioxide (SO2), nitrogen oxides (NOx), particulate matter (PM), ammonia (NH3) carbon monoxide (CO) and volatile organic compounds (VOCs)?</t>
  </si>
  <si>
    <t>Yes - explanation</t>
  </si>
  <si>
    <t>Please confirm that is issue is not relevant to you</t>
  </si>
  <si>
    <t>CHEMICALS AND TOXIC IMPACT</t>
  </si>
  <si>
    <t xml:space="preserve">On this tab, the modules within the chemicals and toxic impact theme are presented. For this thematic area, the modules relate to organisation and product. Each table represents a module with questions that need to be answered. Questions relating to pharmaceuticals may not be relevant to all users. The weight of each question and the points associated with different answers are also demonstated. </t>
  </si>
  <si>
    <r>
      <t xml:space="preserve">Please complete the </t>
    </r>
    <r>
      <rPr>
        <sz val="20"/>
        <color rgb="FF92D050"/>
        <rFont val="Montserrat"/>
      </rPr>
      <t>GREEN</t>
    </r>
    <r>
      <rPr>
        <sz val="20"/>
        <rFont val="Montserrat"/>
      </rPr>
      <t xml:space="preserve"> cells</t>
    </r>
  </si>
  <si>
    <t>Toxic Impact</t>
  </si>
  <si>
    <r>
      <t>Relative Score for each question</t>
    </r>
    <r>
      <rPr>
        <b/>
        <sz val="8"/>
        <rFont val="Montserrat"/>
      </rPr>
      <t> </t>
    </r>
  </si>
  <si>
    <r>
      <t>Require follow on</t>
    </r>
    <r>
      <rPr>
        <b/>
        <sz val="8"/>
        <rFont val="Montserrat"/>
      </rPr>
      <t>  </t>
    </r>
  </si>
  <si>
    <t>Corporate Chemicals Management Policies, Procedures, and Practices</t>
  </si>
  <si>
    <t xml:space="preserve">Does your company have an organisational Restricted Substances List (RSL) posted on website that includes all substances restricted by the European Union and relevant to your products? </t>
  </si>
  <si>
    <t>Yes - link to url</t>
  </si>
  <si>
    <t>Documentation on company's website that includes chemicals on the RSL. RSLs would include substances restricted by the EU, including: a) Cosmetics Directive—carcinogens, mutagens, and toxic for reproduction (CMRs) https://ec.europa.eu/growth/sectors/cosmetics/products/cmr-substances_en#:~:text=EU%20cosmetics%20legislation%20contains%20provisions,apart%20from%20in%20exceptional%20cases; b) Medical Devices Regulation: medical devices cannot contain substances classified as carcinogenic, mutagenic, or toxic for reproduction (CMR 1A/1B) or endocrine-disrupting substances (EDS) in amounts over 0.1% w/w without justification (see https://eur-lex.europa.eu/legal-content/EN/TXT/?uri=CELEX:02017R0745-20170505); c) REACH, for list of restricted substances see: https://echa.europa.eu/substances-restricted-under-reach; and d) RoHS Directive, for list of restricted substances see: see https://www.rohsguide.com/.</t>
  </si>
  <si>
    <t xml:space="preserve">Does your company have a corporate chemicals policy posted on website that commits the organisation to avoiding chemicals of high concern to human health or the environment? </t>
  </si>
  <si>
    <t>Documentation on company's website that includes the chemicals policy. For a model corporate chemicals policy see: https://www.bizngo.org/safer-chemicals/corporate-chemicals-policy-template. For examples see: https://www.bizngo.org/safer-chemicals/examples-corporate-chemicals-policies.</t>
  </si>
  <si>
    <t xml:space="preserve">Does your company participate in the Chemical Footprint Project annual Survey (or equivalent survey)? </t>
  </si>
  <si>
    <t xml:space="preserve">Link to published statement. See the CFP Survey questions at https://www.chemicalfootprint.org/assess/assessment-tool. </t>
  </si>
  <si>
    <r>
      <t>Theme</t>
    </r>
    <r>
      <rPr>
        <b/>
        <sz val="8"/>
        <rFont val="Montserrat"/>
      </rPr>
      <t> </t>
    </r>
  </si>
  <si>
    <r>
      <t>SPIH level</t>
    </r>
    <r>
      <rPr>
        <b/>
        <sz val="8"/>
        <rFont val="Montserrat"/>
      </rPr>
      <t> </t>
    </r>
  </si>
  <si>
    <r>
      <t>Scope</t>
    </r>
    <r>
      <rPr>
        <b/>
        <sz val="8"/>
        <rFont val="Montserrat"/>
      </rPr>
      <t> </t>
    </r>
  </si>
  <si>
    <t> </t>
  </si>
  <si>
    <r>
      <t>Module pass criteria</t>
    </r>
    <r>
      <rPr>
        <b/>
        <sz val="8"/>
        <rFont val="Montserrat"/>
      </rPr>
      <t> </t>
    </r>
  </si>
  <si>
    <t xml:space="preserve">Has your company implemented its RSL (developed under Level 1) for all substances restricted by the European Union in all relevant products?  "Implemented" means that all products sold by your company meet the RSL requirements. </t>
  </si>
  <si>
    <t>Website must state RSL has been implemented for all products</t>
  </si>
  <si>
    <t>Does your company have a corporate chemicals policy posted on website that meets Level 1 requirements and commits the company to preferring safer alternatives to chemicals of high concern?</t>
  </si>
  <si>
    <t>Does your company have a goal or goals to reduce chemicals of high concern to human health or the environment (beyond substances listed in EU regulations) and posted on website?</t>
  </si>
  <si>
    <t>Yes – link to url</t>
  </si>
  <si>
    <t>Documentation on company's website that includes the company's goal to reduce hazardous chemicals and how it measures progress to reduce those chemicals.</t>
  </si>
  <si>
    <t>Has your company participated in the Chemical Footprint Project annual Survey and publicly disclosed score (or equivalent survey)?</t>
  </si>
  <si>
    <t>Yes - link to url on Chemical Footprint Project Survey website</t>
  </si>
  <si>
    <t>CFP Survey score published on chemicalfootprint.org. See the CFP Survey questions at https://www.chemicalfootprint.org/assess/assessment-tool.</t>
  </si>
  <si>
    <t>Pass/fail</t>
  </si>
  <si>
    <t xml:space="preserve">Does your company have an RSL for products or a manufacturing RSL (MRSL) that includes groups/classes of chemicals of high concern, including at least one of the following three chemical groups: per- and polyfluoroalkyl substances (PFAS), ortho-phthalates, or Bisphenol A (BPA) and structural analogues? </t>
  </si>
  <si>
    <t>Note: the chemical group must be relevant to your products or manufacturing processes. In other words, these chemical groups are used by other companies in similar products or manufacturing processes. 
"RSL" covers chemicals in products.
"Manufacturing RSL" covers chemicals chemicals used to make a product but are not incorporated into the final product.</t>
  </si>
  <si>
    <t xml:space="preserve">Website must use the following definitions and list of chemicals. 
PFAS as defined by the Organisation for Economic Development (OECD) is available at: http://www.oecd.org/chemicalsafety/portalperfluorinated-
chemicals.
Ortho-phthalates: Di(2-ethylhexyl)phthalate (DEHP) (CAS# 117-81-7); Di-n-pentyl phthalate (DNPP) (CAS# 131-18-0); Diisodecyl phthalate (DIDP) (CAS# 26761-40-0); Diisononyl phthalate (DINP-2 or DINP-3, mixture of isomers as manufactured) (CAS# 28553-12-0); Diisononyl phthalate (DINP) (CAS#s 68515-48-0 and 28553-12-0); Di-isodecyl phthalate (DIDP) (CAS #s 68515-49-1 and 26761-40-0); Di-cyclohexyl phthalate (DCHP) 84-61-7); Di-isobutyl phthalate (DIBP) (CAS# 84-69-5); Dibutylphthalate (DBP) 84-74-2); Di-n-hexyl phthalate (DnHP) (CAS# 84-75-3); Benzylbutylphthalate (BBP) (CAS# 85-68-7)
BPA and structural analogs: BPA and structural analogs to be avoided include any compound with the following characteristics:
1. All compounds with a Tanimoto Coefficient of 0.9-1.0 (compared to Bisphenol-A CASRN 80-05-7) are restricted. [Note: Tanimoto Coefficient as calculated using US EPA’s CompTox Dashboard].
2. Any compound with a Tanimoto Coefficient of 0.8-0.9 is restricted until there are publicly available, valid in vitro or in vivo hazard data that enable evaluation of estrogen and androgen receptor agonism and antagonism. If a compound does not have significant endocrine disrupting potential, it would not be included.
3. Chemicals with a Tanimoto Coefficient &lt;0.8 would be considered restricted if the compound: a) Has demonstrated endocrine disrupting potential (estrogen and/or androgen receptor agonism and/or antagonism) and is used as a functional substitute for BPA or b) Is detected in environmental media or human biomonitoring studies and it is used as a functional substitute for BPA and publicly available hazard data to evaluate endocrine disrupting potential (estrogen and/or androgen receptor agonism and/ or antagonism) are lacking. 
Note: If the compound is detected in environmental media or human bio-monitoring studies and it is used as a functional substitute for BPA but has sufficient publicly available hazard data to demonstrate that it does not have endocrine disrupting potential (estrogen and/or androgen receptor agonism and/or antagonism), it is not restricted.
</t>
  </si>
  <si>
    <t>Does your company publicly disclose at least 95% of the chemical substances intentionally added to the product by weight?</t>
  </si>
  <si>
    <t xml:space="preserve">Listing of products and their chemical constituents by Chemical Abstract Services Registry Number (CAS #) on the company's website. </t>
  </si>
  <si>
    <t xml:space="preserve">Does your company publicly disclose its progress towards its goal(s) of reducing chemicals of high concern? </t>
  </si>
  <si>
    <t>Documentation on company's website that includes the company's goal to reduce hazardous chemicals, how it measures progress to reduce those chemicals, and annual status report of progress towards meeting the goal.</t>
  </si>
  <si>
    <t xml:space="preserve">Restricted Substances List (RSL): All Products </t>
  </si>
  <si>
    <t xml:space="preserve">Do you intentionally add into your product any substance on the following UN or WHO lists?
-	Stockholm Convention on Persistent Organic Pollutants (see http://chm.pops.int/TheConvention/ThePOPs/ListingofPOPs/tabid/2509/Default.aspx) 
-	Minamata Convention on Mercury (see https://www.mercuryconvention.org/) 
-	WHO 10 Chemicals of Major Public Health Concern https://www.who.int/ipcs/assessment/public_health/chemicals_phc/en/ 
-	Montreal Protocol on Substances that Deplete the Ozone Layer (see https://ozone.unep.org/treaties/montreal-protocol) 
-	Rotterdam Convention, Annex III list of pesticides and industrial chemicals (see http://www.pic.int/TheConvention/Chemicals/AnnexIIIChemicals) 
</t>
  </si>
  <si>
    <t>Website link must state that none of the listed substances are intentionally added to the product above 1 ppm.</t>
  </si>
  <si>
    <t>Restricted Substances List (RSL) for specific product categories: carpets, cleaning chemicals, flooring, furniture and furnishings, gloves, hand hygiene products, medical products, and sterilands and disinfectants.</t>
  </si>
  <si>
    <t xml:space="preserve">Is your product in compliance with one of the RSLs listed below?
-	Carpets: Health Care Without Harm Healthy Carpet Criteria
-	Cleaning chemicals: Health Care Without Harm Cleaning Chemicals criteria
-	Flooring: Health Care Without Harm Healthy Flooring Criteria
-	Furniture and furnishings: Health Care Without Harm / Practice Greenhealth—Healthy Interiors Criteria
-	Gloves: Health Care Without Harm Gloves criteria [in process]
-	Hand hygiene products: Health Care Without Harm Hand hygiene products criteria
-	Medical products: Health Care Without Harm / Practice Greenhealth—PVC and DEHP Elimination in Medical Devices Goal
-	Sterilants and disinfectants: Health Care Without Harm Sterilants and Disinfectants criteria
-	Other products: Kasier Permanente's Environmentally Preferable Product Criteria
</t>
  </si>
  <si>
    <t>Yes, in compliance with one of the specified lists</t>
  </si>
  <si>
    <t>Yes – require link to listing entity stating that the product meets the RSL of the listing entity (e.g., Health Care Without Harm)</t>
  </si>
  <si>
    <t>Product must be listed by the entity that created the RSL as meeting its requirements.</t>
  </si>
  <si>
    <t>Certifed products</t>
  </si>
  <si>
    <t xml:space="preserve">Is your product in compliance with one of the following product certifications?
-	Blue Angel 
-	Cradle to Cradle Certified™ Product Standard Version 4 (silver or higher)
-	EU Ecolabel
-	Furniture and furnishings: ANSI/BIFMA e3-2019 Furniture Sustainability Standard (must meet credit 7.4.4 Targeted Chemical Elimination); Greenhealth Approved; or GreenScreen Certified Standard for Furniture &amp; Fabrics v1.0 
-	Medical products: EU GPP Criteria for Electrical and Electronic Equipment used in the Health Care Sector (Health Care EEE)
-	Nordic Swan product certifications, including: Nordic Ecolabelling for Disposable bags, tubes and accessories for healthcare, Version 2.1; Sanitary products; and Textiles
-	Swedish National Agency for Public Procurement Sustainability Criteria (https://old.upphandlingsmyndigheten.se/)
-	Or equivalent label
</t>
  </si>
  <si>
    <t>Yes, meets the requirements of one of the listed product certifications</t>
  </si>
  <si>
    <t>Product must be listed on one of the product certifications' website.</t>
  </si>
  <si>
    <t>GENDER, HUMAN &amp; LABOUR RIGHTS</t>
  </si>
  <si>
    <t xml:space="preserve">On this tab, the modules within the gender, human and labour rights theme are presented. For this thematic area, the modules relate to organisation and product. Each table represents a module with questions that need to be answered.  Some questions relate to pharmaceuticals and therefore may not be relevant to all users. The weight of each question and the points associated with different answers are also demonstated. </t>
  </si>
  <si>
    <r>
      <t xml:space="preserve">Please complete the </t>
    </r>
    <r>
      <rPr>
        <b/>
        <sz val="20"/>
        <color rgb="FF92D050"/>
        <rFont val="Montserrat"/>
      </rPr>
      <t>GREEN</t>
    </r>
    <r>
      <rPr>
        <sz val="20"/>
        <rFont val="Montserrat"/>
      </rPr>
      <t xml:space="preserve"> cells</t>
    </r>
  </si>
  <si>
    <t>Pass / fail</t>
  </si>
  <si>
    <t>Labour standards</t>
  </si>
  <si>
    <t>Has the country of production ratified all ILO core labour standards?</t>
  </si>
  <si>
    <t xml:space="preserve">Require higher score in subsequent stages </t>
  </si>
  <si>
    <t>Is the country and product on the US Department of Labor – List of Goods - Forced or child labour?</t>
  </si>
  <si>
    <t xml:space="preserve">Require specific audit demonstrating compliance </t>
  </si>
  <si>
    <t>Clear audit findings demonstrating no forced or child labour</t>
  </si>
  <si>
    <t>Auditing</t>
  </si>
  <si>
    <t>Has your production been subjected to a labour audit in the last 2 years?</t>
  </si>
  <si>
    <t>Yes, full audit</t>
  </si>
  <si>
    <t>No, audit is planned in next 2 months</t>
  </si>
  <si>
    <t>Evidence of request for audit in past 2 months</t>
  </si>
  <si>
    <t>Yes, partial audit</t>
  </si>
  <si>
    <t xml:space="preserve">Accepted audits include: Pharmaceutical Supply Chain Initiative, Eti base code, Smeta, SA 8000, or equivalent </t>
  </si>
  <si>
    <t>What was the outcome of the audit?</t>
  </si>
  <si>
    <t>Substantial non-compliances</t>
  </si>
  <si>
    <t>no</t>
  </si>
  <si>
    <t xml:space="preserve">Minor non-compliances </t>
  </si>
  <si>
    <t xml:space="preserve">A summary of the audit is acceptable evidence. Accepted audits include: Pharmaceutical Supply Chain Initiative, Eti base code, Smeta, SA 8000, or equivalent </t>
  </si>
  <si>
    <t>No non-compliances</t>
  </si>
  <si>
    <t>What is your response to the audit?</t>
  </si>
  <si>
    <t>Published action plan, not implemented</t>
  </si>
  <si>
    <t>No action plan</t>
  </si>
  <si>
    <t>Developing action plan</t>
  </si>
  <si>
    <t>yes - attachment</t>
  </si>
  <si>
    <t>Action plan available for review</t>
  </si>
  <si>
    <t>Implemented action plan</t>
  </si>
  <si>
    <t>Action plan available for review, including progress against metrics</t>
  </si>
  <si>
    <t xml:space="preserve">Organisation </t>
  </si>
  <si>
    <t xml:space="preserve">Policy </t>
  </si>
  <si>
    <t>Is there a labour / human rights policy in place for the company, in addition to plus contractors, subcontractors etc.?</t>
  </si>
  <si>
    <t>Yes, in place and communicated</t>
  </si>
  <si>
    <t>Yes - attachment</t>
  </si>
  <si>
    <t>Copy of policy</t>
  </si>
  <si>
    <t>Capacity / management system</t>
  </si>
  <si>
    <t>Is there an HR management function in place for direct employees and contractors?</t>
  </si>
  <si>
    <t>Yes, with strategic inputs</t>
  </si>
  <si>
    <t>Yes, but only functional for payroll and documentation issues</t>
  </si>
  <si>
    <t>Is there a department/function(s) in your business that is responsible for supply chain labour standards?</t>
  </si>
  <si>
    <t>Yes, but only with very basic functions in checking contracts include provision on labour and human rights</t>
  </si>
  <si>
    <t>Contract terms requiring labour and human rights provisions</t>
  </si>
  <si>
    <t>Description of that function's remit/responsibility for supply chain issues</t>
  </si>
  <si>
    <t>Is there a labour standards policy, aligned with national / international standards, in place for your company and is it communicated widely?</t>
  </si>
  <si>
    <t>Yes – require more evidence</t>
  </si>
  <si>
    <t>Copy of Policy</t>
  </si>
  <si>
    <t>Supply chain information</t>
  </si>
  <si>
    <t>Are social / labour audit reports available?</t>
  </si>
  <si>
    <t xml:space="preserve">Copy of audit </t>
  </si>
  <si>
    <t>Is the supply chain mapped to Tier 1 (i.e. those with which you have direct contracts)?</t>
  </si>
  <si>
    <t xml:space="preserve">Some elements present </t>
  </si>
  <si>
    <t>Evidence of mapping</t>
  </si>
  <si>
    <t xml:space="preserve">Yes, as part of a broader risk assessment process </t>
  </si>
  <si>
    <t>Yes - require more evidence</t>
  </si>
  <si>
    <t>Plan and outcomes</t>
  </si>
  <si>
    <t xml:space="preserve">Yes, a specific labour standards approach </t>
  </si>
  <si>
    <t>Labour standards plan</t>
  </si>
  <si>
    <t>Do you have a policy on supply chain labour rights and direct HR practices?</t>
  </si>
  <si>
    <t xml:space="preserve">Date for publication </t>
  </si>
  <si>
    <t>Copy of section from policy</t>
  </si>
  <si>
    <t>Copy of policy or plan</t>
  </si>
  <si>
    <t>Labour and human rights</t>
  </si>
  <si>
    <t>Do you have an anti-corruption policy in place for your company plus contractors, subcontractors etc.?</t>
  </si>
  <si>
    <t>Are supply chains mapped beyond Tier 1 (i.e. understanding who your supplier uses in their supply chain)?</t>
  </si>
  <si>
    <t>Overview of mapping</t>
  </si>
  <si>
    <t>Are certification schemes used for sourcing of relevant high-risk materials?</t>
  </si>
  <si>
    <t>Examples of certification</t>
  </si>
  <si>
    <t>Is your company involved in collaborative social initiatives in relation to the supply chain?</t>
  </si>
  <si>
    <t>Summary / case study of collaborattion</t>
  </si>
  <si>
    <t>Gender</t>
  </si>
  <si>
    <t>Does your company demonstrate women ownership or leadership?</t>
  </si>
  <si>
    <t>Statistics demonstrating gender proportions in leadership or supplier ownership</t>
  </si>
  <si>
    <t>Gender and diversity</t>
  </si>
  <si>
    <t>Does your company incorporate measurable diversity and inclusivity processes and goals into recruitment, training, remuneration, performance evaluation, and other structures (women, disability, migrants etc).?</t>
  </si>
  <si>
    <t>Statistics showing outcomes</t>
  </si>
  <si>
    <t>version 2021.8G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</si>
</sst>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0.0"/>
  </numFmts>
  <fonts count="34"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sz val="18"/>
      <color rgb="FF000000"/>
      <name val="Montserrat Light"/>
    </font>
    <font>
      <b/>
      <sz val="18"/>
      <color rgb="FF000000"/>
      <name val="Montserrat Light"/>
    </font>
    <font>
      <sz val="10"/>
      <color rgb="FF000000"/>
      <name val="Montserrat Light"/>
    </font>
    <font>
      <sz val="11"/>
      <color theme="1"/>
      <name val="Montserrat Light"/>
    </font>
    <font>
      <sz val="10"/>
      <color rgb="FF000000"/>
      <name val="Montserrat"/>
    </font>
    <font>
      <sz val="11"/>
      <color theme="1"/>
      <name val="Montserrat"/>
    </font>
    <font>
      <b/>
      <sz val="11"/>
      <color theme="1"/>
      <name val="Montserrat"/>
    </font>
    <font>
      <sz val="20"/>
      <color theme="1"/>
      <name val="Montserrat"/>
    </font>
    <font>
      <sz val="12"/>
      <color theme="1"/>
      <name val="Montserrat"/>
    </font>
    <font>
      <b/>
      <sz val="12"/>
      <color theme="1"/>
      <name val="Montserrat"/>
    </font>
    <font>
      <sz val="20"/>
      <name val="Montserrat"/>
    </font>
    <font>
      <sz val="11"/>
      <name val="Montserrat"/>
    </font>
    <font>
      <b/>
      <sz val="12"/>
      <name val="Montserrat"/>
    </font>
    <font>
      <sz val="11"/>
      <color rgb="FF92D050"/>
      <name val="Montserrat"/>
    </font>
    <font>
      <sz val="12"/>
      <name val="Montserrat"/>
    </font>
    <font>
      <b/>
      <sz val="8"/>
      <name val="Montserrat"/>
    </font>
    <font>
      <b/>
      <sz val="11"/>
      <color theme="0"/>
      <name val="Calibri"/>
      <family val="2"/>
      <scheme val="minor"/>
    </font>
    <font>
      <sz val="11"/>
      <color theme="0"/>
      <name val="Calibri"/>
      <family val="2"/>
      <scheme val="minor"/>
    </font>
    <font>
      <b/>
      <sz val="20"/>
      <color theme="0"/>
      <name val="Montserrat"/>
    </font>
    <font>
      <b/>
      <sz val="11"/>
      <color theme="0"/>
      <name val="Montserrat"/>
    </font>
    <font>
      <b/>
      <sz val="18"/>
      <color theme="0"/>
      <name val="Montserrat"/>
    </font>
    <font>
      <sz val="11"/>
      <color theme="0"/>
      <name val="Arial"/>
      <family val="2"/>
    </font>
    <font>
      <sz val="24"/>
      <color theme="0"/>
      <name val="Arial"/>
      <family val="2"/>
    </font>
    <font>
      <sz val="10"/>
      <color theme="0"/>
      <name val="Montserrat"/>
    </font>
    <font>
      <b/>
      <sz val="10"/>
      <color theme="0"/>
      <name val="Montserrat"/>
    </font>
    <font>
      <sz val="11"/>
      <color theme="0"/>
      <name val="Montserrat"/>
    </font>
    <font>
      <b/>
      <sz val="12"/>
      <color rgb="FF00B050"/>
      <name val="Montserrat"/>
    </font>
    <font>
      <sz val="20"/>
      <color rgb="FF92D050"/>
      <name val="Montserrat"/>
    </font>
    <font>
      <b/>
      <sz val="20"/>
      <color rgb="FF92D050"/>
      <name val="Montserrat"/>
    </font>
    <font>
      <u/>
      <sz val="12"/>
      <name val="Montserrat"/>
    </font>
  </fonts>
  <fills count="7">
    <fill>
      <patternFill patternType="none"/>
    </fill>
    <fill>
      <patternFill patternType="gray125"/>
    </fill>
    <fill>
      <patternFill patternType="solid">
        <fgColor rgb="FFFFFF00"/>
        <bgColor indexed="64"/>
      </patternFill>
    </fill>
    <fill>
      <patternFill patternType="solid">
        <fgColor rgb="FF0085AD"/>
        <bgColor indexed="64"/>
      </patternFill>
    </fill>
    <fill>
      <patternFill patternType="solid">
        <fgColor rgb="FFCADCE5"/>
        <bgColor indexed="64"/>
      </patternFill>
    </fill>
    <fill>
      <patternFill patternType="solid">
        <fgColor rgb="FFB2D0AD"/>
        <bgColor indexed="64"/>
      </patternFill>
    </fill>
    <fill>
      <patternFill patternType="solid">
        <fgColor rgb="FFCADCE5"/>
        <bgColor rgb="FF000000"/>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right style="medium">
        <color indexed="64"/>
      </right>
      <top/>
      <bottom style="thin">
        <color indexed="64"/>
      </bottom>
      <diagonal/>
    </border>
    <border>
      <left style="medium">
        <color indexed="64"/>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rgb="FF000000"/>
      </left>
      <right style="thin">
        <color rgb="FF000000"/>
      </right>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thin">
        <color rgb="FF000000"/>
      </left>
      <right style="medium">
        <color indexed="64"/>
      </right>
      <top style="thin">
        <color rgb="FF000000"/>
      </top>
      <bottom style="medium">
        <color indexed="64"/>
      </bottom>
      <diagonal/>
    </border>
    <border>
      <left/>
      <right/>
      <top style="thin">
        <color rgb="FF000000"/>
      </top>
      <bottom/>
      <diagonal/>
    </border>
    <border>
      <left style="thin">
        <color indexed="64"/>
      </left>
      <right style="thin">
        <color indexed="64"/>
      </right>
      <top style="thin">
        <color rgb="FF000000"/>
      </top>
      <bottom style="thin">
        <color indexed="64"/>
      </bottom>
      <diagonal/>
    </border>
    <border>
      <left style="thin">
        <color indexed="64"/>
      </left>
      <right style="medium">
        <color indexed="64"/>
      </right>
      <top style="thin">
        <color rgb="FF000000"/>
      </top>
      <bottom style="thin">
        <color indexed="64"/>
      </bottom>
      <diagonal/>
    </border>
    <border>
      <left style="medium">
        <color indexed="64"/>
      </left>
      <right style="thin">
        <color indexed="64"/>
      </right>
      <top style="thin">
        <color rgb="FF000000"/>
      </top>
      <bottom style="thin">
        <color indexed="64"/>
      </bottom>
      <diagonal/>
    </border>
    <border>
      <left style="medium">
        <color indexed="64"/>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indexed="64"/>
      </right>
      <top style="thin">
        <color indexed="64"/>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indexed="64"/>
      </left>
      <right style="medium">
        <color indexed="64"/>
      </right>
      <top style="medium">
        <color indexed="64"/>
      </top>
      <bottom style="medium">
        <color indexed="64"/>
      </bottom>
      <diagonal/>
    </border>
    <border>
      <left style="thin">
        <color rgb="FF000000"/>
      </left>
      <right/>
      <top style="medium">
        <color indexed="64"/>
      </top>
      <bottom/>
      <diagonal/>
    </border>
    <border>
      <left style="thin">
        <color rgb="FF000000"/>
      </left>
      <right/>
      <top/>
      <bottom style="medium">
        <color indexed="64"/>
      </bottom>
      <diagonal/>
    </border>
    <border>
      <left style="thin">
        <color indexed="64"/>
      </left>
      <right style="medium">
        <color indexed="64"/>
      </right>
      <top/>
      <bottom style="medium">
        <color indexed="64"/>
      </bottom>
      <diagonal/>
    </border>
    <border>
      <left style="thin">
        <color rgb="FF000000"/>
      </left>
      <right style="medium">
        <color indexed="64"/>
      </right>
      <top style="medium">
        <color indexed="64"/>
      </top>
      <bottom/>
      <diagonal/>
    </border>
    <border>
      <left style="thin">
        <color rgb="FF000000"/>
      </left>
      <right style="medium">
        <color indexed="64"/>
      </right>
      <top/>
      <bottom style="medium">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right/>
      <top/>
      <bottom style="thin">
        <color theme="0"/>
      </bottom>
      <diagonal/>
    </border>
  </borders>
  <cellStyleXfs count="3">
    <xf numFmtId="0" fontId="0" fillId="0" borderId="0"/>
    <xf numFmtId="9" fontId="1" fillId="0" borderId="0" applyFont="0" applyFill="0" applyBorder="0" applyAlignment="0" applyProtection="0"/>
    <xf numFmtId="164" fontId="1" fillId="0" borderId="0" applyFont="0" applyFill="0" applyBorder="0" applyAlignment="0" applyProtection="0"/>
  </cellStyleXfs>
  <cellXfs count="645">
    <xf numFmtId="0" fontId="0" fillId="0" borderId="0" xfId="0"/>
    <xf numFmtId="0" fontId="7" fillId="3" borderId="0" xfId="0" applyFont="1" applyFill="1"/>
    <xf numFmtId="0" fontId="9" fillId="3" borderId="0" xfId="0" applyFont="1" applyFill="1" applyAlignment="1">
      <alignment horizontal="center" vertical="center"/>
    </xf>
    <xf numFmtId="0" fontId="9" fillId="0" borderId="0" xfId="0" applyFont="1"/>
    <xf numFmtId="0" fontId="9" fillId="0" borderId="0" xfId="0" applyFont="1" applyAlignment="1">
      <alignment horizontal="center" vertical="center"/>
    </xf>
    <xf numFmtId="0" fontId="9" fillId="0" borderId="0" xfId="0" applyFont="1" applyAlignment="1">
      <alignment horizontal="center"/>
    </xf>
    <xf numFmtId="0" fontId="10" fillId="0" borderId="0" xfId="0" applyFont="1"/>
    <xf numFmtId="0" fontId="9" fillId="0" borderId="0" xfId="0" applyFont="1" applyFill="1"/>
    <xf numFmtId="0" fontId="9" fillId="0" borderId="20" xfId="0" applyFont="1" applyFill="1" applyBorder="1"/>
    <xf numFmtId="0" fontId="9" fillId="0" borderId="21" xfId="0" applyFont="1" applyFill="1" applyBorder="1" applyAlignment="1">
      <alignment horizontal="center" vertical="center"/>
    </xf>
    <xf numFmtId="0" fontId="9" fillId="0" borderId="46" xfId="0" applyFont="1" applyBorder="1"/>
    <xf numFmtId="0" fontId="9" fillId="0" borderId="10" xfId="0" applyFont="1" applyFill="1" applyBorder="1"/>
    <xf numFmtId="0" fontId="9" fillId="0" borderId="11" xfId="0" applyFont="1" applyFill="1" applyBorder="1" applyAlignment="1">
      <alignment horizontal="center" vertical="center"/>
    </xf>
    <xf numFmtId="0" fontId="9" fillId="0" borderId="12" xfId="0" applyFont="1" applyFill="1" applyBorder="1"/>
    <xf numFmtId="0" fontId="9" fillId="0" borderId="14" xfId="0" applyFont="1" applyFill="1" applyBorder="1" applyAlignment="1">
      <alignment horizontal="center" vertical="center"/>
    </xf>
    <xf numFmtId="0" fontId="10" fillId="0" borderId="0" xfId="0" applyFont="1" applyFill="1" applyBorder="1" applyAlignment="1"/>
    <xf numFmtId="0" fontId="9" fillId="0" borderId="0" xfId="0" applyFont="1" applyFill="1" applyBorder="1"/>
    <xf numFmtId="0" fontId="10" fillId="0" borderId="0" xfId="0" applyFont="1" applyFill="1" applyBorder="1"/>
    <xf numFmtId="0" fontId="9" fillId="0" borderId="7" xfId="0" applyFont="1" applyFill="1" applyBorder="1"/>
    <xf numFmtId="0" fontId="9" fillId="0" borderId="8" xfId="0" applyFont="1" applyFill="1" applyBorder="1" applyAlignment="1">
      <alignment horizontal="center" vertical="center"/>
    </xf>
    <xf numFmtId="0" fontId="9" fillId="0" borderId="8" xfId="0" applyFont="1" applyFill="1" applyBorder="1"/>
    <xf numFmtId="0" fontId="9" fillId="0" borderId="8" xfId="0" applyFont="1" applyFill="1" applyBorder="1" applyAlignment="1">
      <alignment horizontal="center"/>
    </xf>
    <xf numFmtId="2" fontId="9" fillId="0" borderId="8" xfId="0" applyNumberFormat="1" applyFont="1" applyFill="1" applyBorder="1" applyAlignment="1">
      <alignment horizontal="center"/>
    </xf>
    <xf numFmtId="2" fontId="9" fillId="0" borderId="9" xfId="0" applyNumberFormat="1" applyFont="1" applyFill="1" applyBorder="1" applyAlignment="1">
      <alignment horizontal="center"/>
    </xf>
    <xf numFmtId="2" fontId="9" fillId="0" borderId="0" xfId="0" applyNumberFormat="1" applyFont="1" applyFill="1" applyBorder="1"/>
    <xf numFmtId="0" fontId="9" fillId="0" borderId="1" xfId="0" applyFont="1" applyFill="1" applyBorder="1" applyAlignment="1">
      <alignment horizontal="center" vertical="center"/>
    </xf>
    <xf numFmtId="0" fontId="9" fillId="0" borderId="1" xfId="0" applyFont="1" applyFill="1" applyBorder="1"/>
    <xf numFmtId="0" fontId="9" fillId="0" borderId="1" xfId="0" applyFont="1" applyFill="1" applyBorder="1" applyAlignment="1">
      <alignment horizontal="center"/>
    </xf>
    <xf numFmtId="2" fontId="9" fillId="0" borderId="1" xfId="0" applyNumberFormat="1" applyFont="1" applyFill="1" applyBorder="1" applyAlignment="1">
      <alignment horizontal="center"/>
    </xf>
    <xf numFmtId="2" fontId="9" fillId="0" borderId="11" xfId="0" applyNumberFormat="1" applyFont="1" applyFill="1" applyBorder="1" applyAlignment="1">
      <alignment horizontal="center"/>
    </xf>
    <xf numFmtId="0" fontId="9" fillId="0" borderId="13" xfId="0" applyFont="1" applyFill="1" applyBorder="1" applyAlignment="1">
      <alignment horizontal="center" vertical="center"/>
    </xf>
    <xf numFmtId="0" fontId="9" fillId="0" borderId="13" xfId="0" applyFont="1" applyFill="1" applyBorder="1"/>
    <xf numFmtId="0" fontId="9" fillId="0" borderId="13" xfId="0" applyFont="1" applyFill="1" applyBorder="1" applyAlignment="1">
      <alignment horizontal="center"/>
    </xf>
    <xf numFmtId="2" fontId="9" fillId="0" borderId="13" xfId="0" applyNumberFormat="1" applyFont="1" applyFill="1" applyBorder="1" applyAlignment="1">
      <alignment horizontal="center"/>
    </xf>
    <xf numFmtId="2" fontId="9" fillId="0" borderId="14" xfId="0" applyNumberFormat="1" applyFont="1" applyFill="1" applyBorder="1" applyAlignment="1">
      <alignment horizontal="center"/>
    </xf>
    <xf numFmtId="0" fontId="9" fillId="0" borderId="12" xfId="0" applyFont="1" applyBorder="1"/>
    <xf numFmtId="0" fontId="9" fillId="0" borderId="13" xfId="0" applyFont="1" applyBorder="1" applyAlignment="1">
      <alignment horizontal="center" vertical="center"/>
    </xf>
    <xf numFmtId="0" fontId="9" fillId="0" borderId="13" xfId="0" applyFont="1" applyBorder="1"/>
    <xf numFmtId="0" fontId="9" fillId="0" borderId="13" xfId="0" applyFont="1" applyBorder="1" applyAlignment="1">
      <alignment horizontal="center"/>
    </xf>
    <xf numFmtId="2" fontId="9" fillId="0" borderId="13" xfId="0" applyNumberFormat="1" applyFont="1" applyBorder="1" applyAlignment="1">
      <alignment horizontal="center"/>
    </xf>
    <xf numFmtId="0" fontId="9" fillId="0" borderId="0" xfId="0" applyFont="1" applyBorder="1"/>
    <xf numFmtId="0" fontId="9" fillId="0" borderId="0" xfId="0" applyFont="1" applyBorder="1" applyAlignment="1">
      <alignment horizontal="center" vertical="center"/>
    </xf>
    <xf numFmtId="0" fontId="9" fillId="0" borderId="0" xfId="0" applyFont="1" applyBorder="1" applyAlignment="1">
      <alignment horizontal="center"/>
    </xf>
    <xf numFmtId="2" fontId="10" fillId="0" borderId="0" xfId="0" applyNumberFormat="1" applyFont="1" applyAlignment="1">
      <alignment horizontal="center"/>
    </xf>
    <xf numFmtId="2" fontId="10" fillId="0" borderId="0" xfId="0" applyNumberFormat="1" applyFont="1"/>
    <xf numFmtId="2" fontId="9" fillId="0" borderId="8" xfId="2" applyNumberFormat="1" applyFont="1" applyFill="1" applyBorder="1" applyAlignment="1">
      <alignment horizontal="center"/>
    </xf>
    <xf numFmtId="2" fontId="9" fillId="0" borderId="9" xfId="2" applyNumberFormat="1" applyFont="1" applyFill="1" applyBorder="1" applyAlignment="1">
      <alignment horizontal="center"/>
    </xf>
    <xf numFmtId="2" fontId="9" fillId="0" borderId="1" xfId="2" applyNumberFormat="1" applyFont="1" applyFill="1" applyBorder="1" applyAlignment="1">
      <alignment horizontal="center"/>
    </xf>
    <xf numFmtId="2" fontId="9" fillId="0" borderId="11" xfId="2" applyNumberFormat="1" applyFont="1" applyFill="1" applyBorder="1" applyAlignment="1">
      <alignment horizontal="center"/>
    </xf>
    <xf numFmtId="2" fontId="9" fillId="0" borderId="13" xfId="2" applyNumberFormat="1" applyFont="1" applyFill="1" applyBorder="1" applyAlignment="1">
      <alignment horizontal="center"/>
    </xf>
    <xf numFmtId="2" fontId="9" fillId="0" borderId="14" xfId="2" applyNumberFormat="1" applyFont="1" applyFill="1" applyBorder="1" applyAlignment="1">
      <alignment horizontal="center"/>
    </xf>
    <xf numFmtId="2" fontId="10" fillId="0" borderId="0" xfId="0" applyNumberFormat="1" applyFont="1" applyFill="1" applyAlignment="1">
      <alignment horizontal="center"/>
    </xf>
    <xf numFmtId="0" fontId="9" fillId="0" borderId="6" xfId="0" applyFont="1" applyFill="1" applyBorder="1" applyAlignment="1">
      <alignment horizontal="center" vertical="center"/>
    </xf>
    <xf numFmtId="0" fontId="9" fillId="0" borderId="6" xfId="0" applyFont="1" applyFill="1" applyBorder="1"/>
    <xf numFmtId="0" fontId="9" fillId="0" borderId="6" xfId="0" applyFont="1" applyFill="1" applyBorder="1" applyAlignment="1">
      <alignment horizontal="center"/>
    </xf>
    <xf numFmtId="2" fontId="9" fillId="0" borderId="6" xfId="0" applyNumberFormat="1" applyFont="1" applyFill="1" applyBorder="1" applyAlignment="1">
      <alignment horizontal="center"/>
    </xf>
    <xf numFmtId="2" fontId="9" fillId="0" borderId="21" xfId="0" applyNumberFormat="1" applyFont="1" applyFill="1" applyBorder="1" applyAlignment="1">
      <alignment horizontal="center"/>
    </xf>
    <xf numFmtId="2" fontId="9" fillId="0" borderId="14" xfId="0" applyNumberFormat="1" applyFont="1" applyBorder="1" applyAlignment="1">
      <alignment horizontal="center"/>
    </xf>
    <xf numFmtId="0" fontId="9" fillId="0" borderId="0" xfId="0" applyFont="1" applyFill="1" applyAlignment="1">
      <alignment horizontal="center" vertical="center"/>
    </xf>
    <xf numFmtId="0" fontId="11" fillId="3" borderId="0" xfId="0" applyFont="1" applyFill="1" applyAlignment="1">
      <alignment vertical="center" wrapText="1"/>
    </xf>
    <xf numFmtId="0" fontId="11" fillId="3" borderId="0" xfId="0" applyFont="1" applyFill="1" applyAlignment="1">
      <alignment horizontal="center" vertical="center" wrapText="1"/>
    </xf>
    <xf numFmtId="0" fontId="12" fillId="0" borderId="0" xfId="0" applyFont="1"/>
    <xf numFmtId="0" fontId="12" fillId="0" borderId="0" xfId="0" applyFont="1" applyAlignment="1">
      <alignment horizontal="left" vertical="center" wrapText="1"/>
    </xf>
    <xf numFmtId="0" fontId="12" fillId="0" borderId="0" xfId="0" applyFont="1" applyAlignment="1">
      <alignment horizontal="center" vertical="center" wrapText="1"/>
    </xf>
    <xf numFmtId="0" fontId="12" fillId="0" borderId="0" xfId="0" applyFont="1" applyAlignment="1">
      <alignment vertical="center" wrapText="1"/>
    </xf>
    <xf numFmtId="0" fontId="12" fillId="2" borderId="0" xfId="0" applyFont="1" applyFill="1"/>
    <xf numFmtId="0" fontId="9" fillId="0" borderId="0" xfId="0" applyFont="1" applyAlignment="1">
      <alignment horizontal="left"/>
    </xf>
    <xf numFmtId="0" fontId="12" fillId="0" borderId="0" xfId="0" applyFont="1" applyFill="1"/>
    <xf numFmtId="165" fontId="12" fillId="0" borderId="0" xfId="0" applyNumberFormat="1" applyFont="1" applyFill="1"/>
    <xf numFmtId="9" fontId="12" fillId="0" borderId="0" xfId="1" applyFont="1" applyFill="1"/>
    <xf numFmtId="0" fontId="12" fillId="4" borderId="25" xfId="0" applyFont="1" applyFill="1" applyBorder="1" applyAlignment="1">
      <alignment horizontal="center" vertical="center" wrapText="1"/>
    </xf>
    <xf numFmtId="0" fontId="12" fillId="4" borderId="22" xfId="0" applyFont="1" applyFill="1" applyBorder="1" applyAlignment="1">
      <alignment horizontal="center" vertical="center" wrapText="1"/>
    </xf>
    <xf numFmtId="0" fontId="12" fillId="4" borderId="22" xfId="0" applyFont="1" applyFill="1" applyBorder="1" applyAlignment="1">
      <alignment horizontal="left" vertical="center" wrapText="1"/>
    </xf>
    <xf numFmtId="0" fontId="12" fillId="4" borderId="63" xfId="0" applyFont="1" applyFill="1" applyBorder="1" applyAlignment="1">
      <alignment horizontal="left" vertical="center" wrapText="1"/>
    </xf>
    <xf numFmtId="0" fontId="12" fillId="4" borderId="17"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18" xfId="0" applyFont="1" applyFill="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vertical="center" wrapText="1"/>
    </xf>
    <xf numFmtId="9" fontId="12" fillId="0" borderId="0" xfId="0" applyNumberFormat="1" applyFont="1"/>
    <xf numFmtId="0" fontId="12" fillId="0" borderId="1" xfId="0" applyFont="1" applyBorder="1" applyAlignment="1">
      <alignment horizontal="center" vertical="center" wrapText="1"/>
    </xf>
    <xf numFmtId="0" fontId="12" fillId="0" borderId="11" xfId="0" applyFont="1" applyBorder="1" applyAlignment="1">
      <alignment vertical="center" wrapText="1"/>
    </xf>
    <xf numFmtId="0" fontId="12" fillId="0" borderId="13" xfId="0" applyFont="1" applyBorder="1" applyAlignment="1">
      <alignment horizontal="center" vertical="center" wrapText="1"/>
    </xf>
    <xf numFmtId="0" fontId="12" fillId="0" borderId="13" xfId="0" applyFont="1" applyFill="1" applyBorder="1" applyAlignment="1">
      <alignment vertical="center" wrapText="1"/>
    </xf>
    <xf numFmtId="0" fontId="12" fillId="0" borderId="8" xfId="0" applyFont="1" applyFill="1" applyBorder="1" applyAlignment="1">
      <alignment vertical="center" wrapText="1"/>
    </xf>
    <xf numFmtId="0" fontId="12" fillId="0" borderId="1" xfId="0" applyFont="1" applyFill="1" applyBorder="1" applyAlignment="1">
      <alignment vertical="center" wrapText="1"/>
    </xf>
    <xf numFmtId="0" fontId="12" fillId="0" borderId="14" xfId="0" applyFont="1" applyBorder="1" applyAlignment="1">
      <alignment vertical="center" wrapText="1"/>
    </xf>
    <xf numFmtId="0" fontId="12" fillId="0" borderId="0" xfId="0" applyFont="1" applyBorder="1" applyAlignment="1">
      <alignment vertical="center" wrapText="1"/>
    </xf>
    <xf numFmtId="9" fontId="12" fillId="0" borderId="0" xfId="1" applyFont="1" applyBorder="1" applyAlignment="1">
      <alignment horizontal="center" vertical="center" wrapText="1"/>
    </xf>
    <xf numFmtId="0" fontId="12" fillId="0" borderId="0" xfId="0" applyFont="1" applyBorder="1" applyAlignment="1">
      <alignment horizontal="left" vertical="center" wrapText="1"/>
    </xf>
    <xf numFmtId="0" fontId="12" fillId="0" borderId="0" xfId="0" applyFont="1" applyBorder="1" applyAlignment="1">
      <alignment horizontal="center" vertical="center" wrapText="1"/>
    </xf>
    <xf numFmtId="0" fontId="12" fillId="0" borderId="0" xfId="0" applyFont="1" applyFill="1" applyBorder="1" applyAlignment="1">
      <alignment vertical="center" wrapText="1"/>
    </xf>
    <xf numFmtId="9" fontId="12" fillId="0" borderId="0" xfId="1" quotePrefix="1" applyFont="1" applyBorder="1" applyAlignment="1">
      <alignment horizontal="center" vertical="center" wrapText="1"/>
    </xf>
    <xf numFmtId="0" fontId="12" fillId="0" borderId="6" xfId="0" applyFont="1" applyBorder="1" applyAlignment="1">
      <alignment horizontal="center" vertical="center" wrapText="1"/>
    </xf>
    <xf numFmtId="0" fontId="12" fillId="0" borderId="6" xfId="0" applyFont="1" applyFill="1" applyBorder="1" applyAlignment="1">
      <alignment vertical="center" wrapText="1"/>
    </xf>
    <xf numFmtId="0" fontId="12" fillId="0" borderId="21" xfId="0" applyFont="1" applyBorder="1" applyAlignment="1">
      <alignment vertical="center" wrapText="1"/>
    </xf>
    <xf numFmtId="9" fontId="12" fillId="0" borderId="0" xfId="0" applyNumberFormat="1" applyFont="1" applyBorder="1" applyAlignment="1">
      <alignment horizontal="center" vertical="center" wrapText="1"/>
    </xf>
    <xf numFmtId="0" fontId="12" fillId="0" borderId="8"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0" xfId="0" applyFont="1" applyAlignment="1">
      <alignment horizontal="left"/>
    </xf>
    <xf numFmtId="0" fontId="12" fillId="0" borderId="2" xfId="0" applyFont="1" applyFill="1" applyBorder="1" applyAlignment="1">
      <alignment horizontal="center" vertical="center" wrapText="1"/>
    </xf>
    <xf numFmtId="0" fontId="12" fillId="0" borderId="2" xfId="0" applyFont="1" applyFill="1" applyBorder="1" applyAlignment="1">
      <alignment vertical="center" wrapText="1"/>
    </xf>
    <xf numFmtId="0" fontId="12" fillId="0" borderId="18" xfId="0" applyFont="1" applyBorder="1" applyAlignment="1">
      <alignment vertical="center" wrapText="1"/>
    </xf>
    <xf numFmtId="0" fontId="9" fillId="0" borderId="0" xfId="0" applyFont="1" applyAlignment="1">
      <alignment vertical="center" wrapText="1"/>
    </xf>
    <xf numFmtId="0" fontId="9" fillId="0" borderId="0" xfId="0" applyFont="1" applyAlignment="1">
      <alignment horizontal="center" vertical="center" wrapText="1"/>
    </xf>
    <xf numFmtId="0" fontId="13" fillId="4" borderId="9" xfId="0" applyFont="1" applyFill="1" applyBorder="1" applyAlignment="1">
      <alignment horizontal="left" vertical="center" wrapText="1"/>
    </xf>
    <xf numFmtId="0" fontId="13" fillId="4" borderId="11" xfId="0" applyFont="1" applyFill="1" applyBorder="1" applyAlignment="1">
      <alignment horizontal="left" vertical="center" wrapText="1"/>
    </xf>
    <xf numFmtId="0" fontId="13" fillId="4" borderId="16"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4" borderId="32"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33" xfId="0" applyFont="1" applyFill="1" applyBorder="1" applyAlignment="1">
      <alignment horizontal="left" vertical="center" wrapText="1"/>
    </xf>
    <xf numFmtId="0" fontId="13" fillId="4" borderId="34" xfId="0" applyFont="1" applyFill="1" applyBorder="1" applyAlignment="1">
      <alignment horizontal="left" vertical="center" wrapText="1"/>
    </xf>
    <xf numFmtId="0" fontId="13" fillId="4" borderId="17"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1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4" xfId="0" applyFont="1" applyFill="1" applyBorder="1" applyAlignment="1">
      <alignment horizontal="center" vertical="center" wrapText="1"/>
    </xf>
    <xf numFmtId="165" fontId="12" fillId="0" borderId="0" xfId="0" applyNumberFormat="1" applyFont="1"/>
    <xf numFmtId="0" fontId="12" fillId="0" borderId="2" xfId="0" applyFont="1" applyBorder="1" applyAlignment="1">
      <alignment horizontal="center" vertical="center" wrapText="1"/>
    </xf>
    <xf numFmtId="0" fontId="12" fillId="0" borderId="32" xfId="0" applyFont="1" applyBorder="1" applyAlignment="1">
      <alignment vertical="center" wrapText="1"/>
    </xf>
    <xf numFmtId="0" fontId="12" fillId="0" borderId="33" xfId="0" applyFont="1" applyBorder="1" applyAlignment="1">
      <alignment horizontal="left" vertical="center" wrapText="1"/>
    </xf>
    <xf numFmtId="9" fontId="12" fillId="0" borderId="33" xfId="0" applyNumberFormat="1" applyFont="1" applyBorder="1" applyAlignment="1">
      <alignment horizontal="center" vertical="center" wrapText="1"/>
    </xf>
    <xf numFmtId="9" fontId="12" fillId="5" borderId="33" xfId="0" applyNumberFormat="1" applyFont="1" applyFill="1" applyBorder="1" applyAlignment="1" applyProtection="1">
      <alignment horizontal="center" vertical="center" wrapText="1"/>
      <protection locked="0"/>
    </xf>
    <xf numFmtId="0" fontId="12" fillId="0" borderId="32" xfId="0" applyFont="1" applyBorder="1" applyAlignment="1">
      <alignment horizontal="left" vertical="center" wrapText="1"/>
    </xf>
    <xf numFmtId="0" fontId="12" fillId="0" borderId="33" xfId="0" applyFont="1" applyBorder="1" applyAlignment="1">
      <alignment horizontal="center" vertical="center" wrapText="1"/>
    </xf>
    <xf numFmtId="0" fontId="12" fillId="0" borderId="33" xfId="0" applyFont="1" applyFill="1" applyBorder="1" applyAlignment="1">
      <alignment vertical="center" wrapText="1"/>
    </xf>
    <xf numFmtId="0" fontId="12" fillId="0" borderId="34" xfId="0" applyFont="1" applyBorder="1" applyAlignment="1">
      <alignment vertical="center" wrapText="1"/>
    </xf>
    <xf numFmtId="0" fontId="12" fillId="0" borderId="6" xfId="0" applyFont="1" applyFill="1" applyBorder="1" applyAlignment="1">
      <alignment horizontal="center" vertical="center" wrapText="1"/>
    </xf>
    <xf numFmtId="1" fontId="13" fillId="4" borderId="16" xfId="0" applyNumberFormat="1" applyFont="1" applyFill="1" applyBorder="1" applyAlignment="1">
      <alignment horizontal="left" vertical="center" wrapText="1"/>
    </xf>
    <xf numFmtId="0" fontId="13" fillId="4" borderId="25" xfId="0" applyFont="1" applyFill="1" applyBorder="1" applyAlignment="1">
      <alignment horizontal="center" vertical="center" wrapText="1"/>
    </xf>
    <xf numFmtId="0" fontId="13" fillId="4" borderId="22" xfId="0" applyFont="1" applyFill="1" applyBorder="1" applyAlignment="1">
      <alignment horizontal="center" vertical="center" wrapText="1"/>
    </xf>
    <xf numFmtId="0" fontId="13" fillId="4" borderId="22" xfId="0" applyFont="1" applyFill="1" applyBorder="1" applyAlignment="1">
      <alignment horizontal="left" vertical="center" wrapText="1"/>
    </xf>
    <xf numFmtId="0" fontId="13" fillId="4" borderId="63" xfId="0" applyFont="1" applyFill="1" applyBorder="1" applyAlignment="1">
      <alignment horizontal="left" vertical="center" wrapText="1"/>
    </xf>
    <xf numFmtId="0" fontId="12" fillId="0" borderId="17" xfId="0" applyFont="1" applyBorder="1" applyAlignment="1">
      <alignment vertical="center" wrapText="1"/>
    </xf>
    <xf numFmtId="0" fontId="12" fillId="0" borderId="2" xfId="0" applyFont="1" applyBorder="1" applyAlignment="1">
      <alignment vertical="center" wrapText="1"/>
    </xf>
    <xf numFmtId="9" fontId="12" fillId="0" borderId="0" xfId="0" applyNumberFormat="1" applyFont="1" applyAlignment="1">
      <alignment vertical="center" wrapText="1"/>
    </xf>
    <xf numFmtId="0" fontId="14" fillId="3" borderId="0" xfId="0" applyFont="1" applyFill="1" applyAlignment="1">
      <alignment horizontal="left" vertical="center" wrapText="1"/>
    </xf>
    <xf numFmtId="2" fontId="14" fillId="3" borderId="0" xfId="0" applyNumberFormat="1" applyFont="1" applyFill="1" applyAlignment="1">
      <alignment horizontal="left" vertical="center" wrapText="1"/>
    </xf>
    <xf numFmtId="0" fontId="14" fillId="3" borderId="0" xfId="0" applyFont="1" applyFill="1" applyAlignment="1">
      <alignment horizontal="left" vertical="center"/>
    </xf>
    <xf numFmtId="0" fontId="15" fillId="0" borderId="0" xfId="0" applyFont="1" applyAlignment="1">
      <alignment horizontal="left" vertical="center"/>
    </xf>
    <xf numFmtId="0" fontId="15" fillId="0" borderId="0" xfId="0" applyFont="1" applyAlignment="1">
      <alignment horizontal="left" vertical="center" wrapText="1"/>
    </xf>
    <xf numFmtId="0" fontId="15" fillId="0" borderId="0" xfId="0" applyFont="1"/>
    <xf numFmtId="2" fontId="14" fillId="0" borderId="0" xfId="0" applyNumberFormat="1" applyFont="1" applyAlignment="1">
      <alignment horizontal="left" vertical="center" wrapText="1"/>
    </xf>
    <xf numFmtId="0" fontId="18" fillId="2" borderId="0" xfId="0" applyFont="1" applyFill="1"/>
    <xf numFmtId="0" fontId="15" fillId="0" borderId="0" xfId="0" applyFont="1" applyFill="1" applyAlignment="1">
      <alignment horizontal="left" vertical="center"/>
    </xf>
    <xf numFmtId="0" fontId="15" fillId="0" borderId="0" xfId="0" applyFont="1" applyFill="1" applyAlignment="1">
      <alignment horizontal="left" vertical="center" wrapText="1"/>
    </xf>
    <xf numFmtId="2" fontId="15" fillId="0" borderId="0" xfId="0" applyNumberFormat="1" applyFont="1" applyFill="1" applyAlignment="1">
      <alignment horizontal="left" vertical="center" wrapText="1"/>
    </xf>
    <xf numFmtId="0" fontId="18" fillId="0" borderId="0" xfId="0" applyFont="1" applyFill="1"/>
    <xf numFmtId="165" fontId="18" fillId="0" borderId="0" xfId="0" applyNumberFormat="1" applyFont="1" applyFill="1"/>
    <xf numFmtId="0" fontId="18" fillId="0" borderId="0" xfId="0" applyFont="1"/>
    <xf numFmtId="2" fontId="18" fillId="0" borderId="15" xfId="0" applyNumberFormat="1" applyFont="1" applyFill="1" applyBorder="1" applyAlignment="1">
      <alignment horizontal="left" vertical="center" wrapText="1"/>
    </xf>
    <xf numFmtId="2" fontId="18" fillId="0" borderId="3" xfId="0" applyNumberFormat="1" applyFont="1" applyFill="1" applyBorder="1" applyAlignment="1">
      <alignment horizontal="left" vertical="center" wrapText="1"/>
    </xf>
    <xf numFmtId="2" fontId="18" fillId="0" borderId="16" xfId="0" applyNumberFormat="1" applyFont="1" applyFill="1" applyBorder="1" applyAlignment="1">
      <alignment horizontal="left" vertical="center" wrapText="1"/>
    </xf>
    <xf numFmtId="9" fontId="18" fillId="0" borderId="0" xfId="1" applyFont="1" applyFill="1"/>
    <xf numFmtId="0" fontId="16" fillId="6" borderId="25" xfId="0" applyFont="1" applyFill="1" applyBorder="1" applyAlignment="1">
      <alignment horizontal="left" vertical="center" wrapText="1"/>
    </xf>
    <xf numFmtId="0" fontId="16" fillId="6" borderId="74" xfId="0" applyFont="1" applyFill="1" applyBorder="1" applyAlignment="1">
      <alignment horizontal="left" vertical="center" wrapText="1"/>
    </xf>
    <xf numFmtId="0" fontId="16" fillId="4" borderId="22" xfId="0" applyFont="1" applyFill="1" applyBorder="1" applyAlignment="1">
      <alignment horizontal="center" vertical="center" wrapText="1"/>
    </xf>
    <xf numFmtId="0" fontId="16" fillId="4" borderId="22" xfId="0" applyFont="1" applyFill="1" applyBorder="1" applyAlignment="1">
      <alignment horizontal="left" vertical="center" wrapText="1"/>
    </xf>
    <xf numFmtId="0" fontId="16" fillId="4" borderId="63" xfId="0" applyFont="1" applyFill="1" applyBorder="1" applyAlignment="1">
      <alignment horizontal="left" vertical="center" wrapText="1"/>
    </xf>
    <xf numFmtId="2" fontId="16" fillId="6" borderId="23" xfId="0" applyNumberFormat="1" applyFont="1" applyFill="1" applyBorder="1" applyAlignment="1">
      <alignment horizontal="left" vertical="center" wrapText="1"/>
    </xf>
    <xf numFmtId="0" fontId="16" fillId="6" borderId="31" xfId="0" applyFont="1" applyFill="1" applyBorder="1" applyAlignment="1">
      <alignment horizontal="left" vertical="center" wrapText="1"/>
    </xf>
    <xf numFmtId="0" fontId="16" fillId="6" borderId="62" xfId="0" applyFont="1" applyFill="1" applyBorder="1" applyAlignment="1">
      <alignment horizontal="left" vertical="center" wrapText="1"/>
    </xf>
    <xf numFmtId="2" fontId="18" fillId="0" borderId="7" xfId="0" applyNumberFormat="1" applyFont="1" applyFill="1" applyBorder="1" applyAlignment="1">
      <alignment horizontal="left" vertical="center" wrapText="1"/>
    </xf>
    <xf numFmtId="0" fontId="18" fillId="0" borderId="29" xfId="0" applyFont="1" applyFill="1" applyBorder="1" applyAlignment="1">
      <alignment horizontal="left" vertical="center" wrapText="1"/>
    </xf>
    <xf numFmtId="0" fontId="15" fillId="0" borderId="29" xfId="0" applyFont="1" applyFill="1" applyBorder="1" applyAlignment="1">
      <alignment horizontal="left" vertical="center" wrapText="1"/>
    </xf>
    <xf numFmtId="0" fontId="15" fillId="0" borderId="9" xfId="0" applyFont="1" applyFill="1" applyBorder="1" applyAlignment="1">
      <alignment horizontal="left" vertical="center" wrapText="1"/>
    </xf>
    <xf numFmtId="9" fontId="18" fillId="0" borderId="0" xfId="0" applyNumberFormat="1" applyFont="1"/>
    <xf numFmtId="2" fontId="18" fillId="0" borderId="24" xfId="0" applyNumberFormat="1" applyFont="1" applyFill="1" applyBorder="1" applyAlignment="1">
      <alignment horizontal="left" vertical="center" wrapText="1"/>
    </xf>
    <xf numFmtId="0" fontId="18" fillId="0" borderId="39" xfId="0" applyFont="1" applyFill="1" applyBorder="1" applyAlignment="1">
      <alignment horizontal="left" vertical="center" wrapText="1"/>
    </xf>
    <xf numFmtId="0" fontId="15" fillId="0" borderId="39" xfId="0" applyFont="1" applyFill="1" applyBorder="1" applyAlignment="1">
      <alignment horizontal="left" vertical="center" wrapText="1"/>
    </xf>
    <xf numFmtId="0" fontId="15" fillId="0" borderId="14" xfId="0" applyFont="1" applyFill="1" applyBorder="1" applyAlignment="1">
      <alignment horizontal="left" vertical="center" wrapText="1"/>
    </xf>
    <xf numFmtId="2" fontId="18" fillId="0" borderId="23" xfId="0" applyNumberFormat="1" applyFont="1" applyFill="1" applyBorder="1" applyAlignment="1">
      <alignment horizontal="left" vertical="center" wrapText="1"/>
    </xf>
    <xf numFmtId="0" fontId="18" fillId="0" borderId="31" xfId="0" applyFont="1" applyFill="1" applyBorder="1" applyAlignment="1">
      <alignment horizontal="left" vertical="center" wrapText="1"/>
    </xf>
    <xf numFmtId="0" fontId="15" fillId="0" borderId="31" xfId="0" applyFont="1" applyFill="1" applyBorder="1" applyAlignment="1">
      <alignment horizontal="left" vertical="center" wrapText="1"/>
    </xf>
    <xf numFmtId="0" fontId="15" fillId="0" borderId="18" xfId="0" applyFont="1" applyFill="1" applyBorder="1" applyAlignment="1">
      <alignment horizontal="left" vertical="center" wrapText="1"/>
    </xf>
    <xf numFmtId="0" fontId="15" fillId="0" borderId="8" xfId="0" applyFont="1" applyFill="1" applyBorder="1" applyAlignment="1">
      <alignment horizontal="left" vertical="center" wrapText="1"/>
    </xf>
    <xf numFmtId="2" fontId="18" fillId="0" borderId="12" xfId="0" applyNumberFormat="1" applyFont="1" applyFill="1" applyBorder="1" applyAlignment="1">
      <alignment horizontal="left" vertical="center" wrapText="1"/>
    </xf>
    <xf numFmtId="0" fontId="15" fillId="0" borderId="13" xfId="0" applyFont="1" applyFill="1" applyBorder="1" applyAlignment="1">
      <alignment horizontal="left" vertical="center" wrapText="1"/>
    </xf>
    <xf numFmtId="0" fontId="16" fillId="0" borderId="0" xfId="0" applyFont="1" applyFill="1" applyAlignment="1">
      <alignment horizontal="left" vertical="center" wrapText="1"/>
    </xf>
    <xf numFmtId="9" fontId="16" fillId="0" borderId="0" xfId="0" applyNumberFormat="1" applyFont="1" applyFill="1" applyAlignment="1">
      <alignment horizontal="left" vertical="center" wrapText="1"/>
    </xf>
    <xf numFmtId="2" fontId="18" fillId="0" borderId="0" xfId="0" applyNumberFormat="1" applyFont="1" applyFill="1" applyAlignment="1">
      <alignment horizontal="left" vertical="center" wrapText="1"/>
    </xf>
    <xf numFmtId="0" fontId="18" fillId="0" borderId="0" xfId="0" applyFont="1" applyFill="1" applyAlignment="1">
      <alignment horizontal="left" vertical="center" wrapText="1"/>
    </xf>
    <xf numFmtId="0" fontId="16" fillId="6" borderId="30" xfId="0" applyFont="1" applyFill="1" applyBorder="1" applyAlignment="1">
      <alignment horizontal="left" vertical="center" wrapText="1"/>
    </xf>
    <xf numFmtId="0" fontId="15" fillId="0" borderId="27" xfId="0" applyFont="1" applyFill="1" applyBorder="1" applyAlignment="1">
      <alignment horizontal="left" vertical="center" wrapText="1"/>
    </xf>
    <xf numFmtId="0" fontId="18" fillId="0" borderId="35" xfId="0" applyFont="1" applyFill="1" applyBorder="1" applyAlignment="1">
      <alignment horizontal="left" vertical="center" wrapText="1"/>
    </xf>
    <xf numFmtId="0" fontId="15" fillId="0" borderId="62"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5" fillId="0" borderId="13" xfId="0" applyFont="1" applyBorder="1" applyAlignment="1">
      <alignment horizontal="left" vertical="center" wrapText="1"/>
    </xf>
    <xf numFmtId="0" fontId="16" fillId="6" borderId="36" xfId="0" applyFont="1" applyFill="1" applyBorder="1" applyAlignment="1">
      <alignment horizontal="left" vertical="center" wrapText="1"/>
    </xf>
    <xf numFmtId="2" fontId="18" fillId="0" borderId="20" xfId="0" applyNumberFormat="1" applyFont="1" applyFill="1" applyBorder="1" applyAlignment="1">
      <alignment horizontal="left" vertical="center" wrapText="1"/>
    </xf>
    <xf numFmtId="0" fontId="15" fillId="0" borderId="6" xfId="0" applyFont="1" applyFill="1" applyBorder="1" applyAlignment="1">
      <alignment horizontal="left" vertical="center" wrapText="1"/>
    </xf>
    <xf numFmtId="0" fontId="15" fillId="0" borderId="21" xfId="0" applyFont="1" applyFill="1" applyBorder="1" applyAlignment="1">
      <alignment horizontal="left" vertical="center" wrapText="1"/>
    </xf>
    <xf numFmtId="9" fontId="15" fillId="0" borderId="0" xfId="1" applyFont="1" applyFill="1" applyBorder="1" applyAlignment="1">
      <alignment horizontal="left" vertical="center" wrapText="1"/>
    </xf>
    <xf numFmtId="2" fontId="18" fillId="0" borderId="0" xfId="0" applyNumberFormat="1" applyFont="1" applyFill="1" applyBorder="1" applyAlignment="1">
      <alignment horizontal="left" vertical="center" wrapText="1"/>
    </xf>
    <xf numFmtId="0" fontId="15" fillId="0" borderId="0" xfId="0" applyFont="1" applyFill="1" applyBorder="1" applyAlignment="1">
      <alignment horizontal="left" vertical="center" wrapText="1"/>
    </xf>
    <xf numFmtId="0" fontId="16" fillId="6" borderId="32" xfId="0" applyFont="1" applyFill="1" applyBorder="1" applyAlignment="1">
      <alignment horizontal="left" vertical="center" wrapText="1"/>
    </xf>
    <xf numFmtId="0" fontId="16" fillId="6" borderId="75" xfId="0" applyFont="1" applyFill="1" applyBorder="1" applyAlignment="1">
      <alignment horizontal="left" vertical="center" wrapText="1"/>
    </xf>
    <xf numFmtId="2" fontId="16" fillId="6" borderId="24" xfId="0" applyNumberFormat="1" applyFont="1" applyFill="1" applyBorder="1" applyAlignment="1">
      <alignment horizontal="left" vertical="center" wrapText="1"/>
    </xf>
    <xf numFmtId="0" fontId="16" fillId="6" borderId="39" xfId="0" applyFont="1" applyFill="1" applyBorder="1" applyAlignment="1">
      <alignment horizontal="left" vertical="center" wrapText="1"/>
    </xf>
    <xf numFmtId="0" fontId="16" fillId="6" borderId="40" xfId="0" applyFont="1" applyFill="1" applyBorder="1" applyAlignment="1">
      <alignment horizontal="left" vertical="center" wrapText="1"/>
    </xf>
    <xf numFmtId="0" fontId="15" fillId="0" borderId="0" xfId="0" applyFont="1" applyFill="1" applyBorder="1" applyAlignment="1">
      <alignment horizontal="left" vertical="center"/>
    </xf>
    <xf numFmtId="0" fontId="15" fillId="0" borderId="0" xfId="0" applyFont="1" applyBorder="1" applyAlignment="1">
      <alignment horizontal="left" vertical="center"/>
    </xf>
    <xf numFmtId="2" fontId="15" fillId="0" borderId="0" xfId="0" applyNumberFormat="1" applyFont="1" applyAlignment="1">
      <alignment horizontal="left" vertical="center" wrapText="1"/>
    </xf>
    <xf numFmtId="0" fontId="18" fillId="0" borderId="0" xfId="0" applyFont="1" applyAlignment="1">
      <alignment horizontal="left"/>
    </xf>
    <xf numFmtId="0" fontId="14" fillId="3" borderId="0" xfId="0" applyFont="1" applyFill="1" applyAlignment="1">
      <alignment vertical="center" wrapText="1"/>
    </xf>
    <xf numFmtId="0" fontId="14" fillId="3" borderId="0" xfId="0" applyFont="1" applyFill="1" applyAlignment="1">
      <alignment horizontal="center" vertical="center" wrapText="1"/>
    </xf>
    <xf numFmtId="0" fontId="15" fillId="0" borderId="0" xfId="0" applyFont="1" applyAlignment="1">
      <alignment horizontal="center" vertical="center" wrapText="1"/>
    </xf>
    <xf numFmtId="0" fontId="16" fillId="4" borderId="25" xfId="0" applyFont="1" applyFill="1" applyBorder="1" applyAlignment="1">
      <alignment horizontal="center" vertical="center" wrapText="1"/>
    </xf>
    <xf numFmtId="0" fontId="16" fillId="4" borderId="17"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4" borderId="18" xfId="0" applyFont="1" applyFill="1" applyBorder="1" applyAlignment="1">
      <alignment horizontal="center" vertical="center" wrapText="1"/>
    </xf>
    <xf numFmtId="0" fontId="18" fillId="0" borderId="54" xfId="0" applyFont="1" applyBorder="1" applyAlignment="1">
      <alignment vertical="center" wrapText="1"/>
    </xf>
    <xf numFmtId="0" fontId="18" fillId="0" borderId="56" xfId="0" applyFont="1" applyBorder="1" applyAlignment="1">
      <alignment horizontal="left" vertical="center" wrapText="1"/>
    </xf>
    <xf numFmtId="0" fontId="18" fillId="0" borderId="57" xfId="0" applyFont="1" applyBorder="1" applyAlignment="1">
      <alignment horizontal="center" vertical="center" wrapText="1"/>
    </xf>
    <xf numFmtId="0" fontId="18" fillId="0" borderId="57" xfId="0" applyFont="1" applyBorder="1" applyAlignment="1">
      <alignment horizontal="left" vertical="center" wrapText="1"/>
    </xf>
    <xf numFmtId="0" fontId="18" fillId="0" borderId="57" xfId="0" applyFont="1" applyFill="1" applyBorder="1" applyAlignment="1">
      <alignment vertical="center" wrapText="1"/>
    </xf>
    <xf numFmtId="0" fontId="18" fillId="0" borderId="58" xfId="0" applyFont="1" applyBorder="1" applyAlignment="1">
      <alignment vertical="center" wrapText="1"/>
    </xf>
    <xf numFmtId="0" fontId="18" fillId="0" borderId="8" xfId="0" applyFont="1" applyBorder="1" applyAlignment="1">
      <alignment horizontal="center" vertical="center" wrapText="1"/>
    </xf>
    <xf numFmtId="0" fontId="18" fillId="0" borderId="9" xfId="0" applyFont="1" applyBorder="1" applyAlignment="1">
      <alignment vertical="center" wrapText="1"/>
    </xf>
    <xf numFmtId="0" fontId="18" fillId="0" borderId="13" xfId="0" applyFont="1" applyBorder="1" applyAlignment="1">
      <alignment horizontal="center" vertical="center" wrapText="1"/>
    </xf>
    <xf numFmtId="0" fontId="18" fillId="0" borderId="14" xfId="0" applyFont="1" applyBorder="1" applyAlignment="1">
      <alignment vertical="center" wrapText="1"/>
    </xf>
    <xf numFmtId="0" fontId="15" fillId="0" borderId="0" xfId="0" applyFont="1" applyBorder="1"/>
    <xf numFmtId="0" fontId="18" fillId="0" borderId="52" xfId="0" applyFont="1" applyBorder="1" applyAlignment="1">
      <alignment vertical="center" wrapText="1"/>
    </xf>
    <xf numFmtId="10" fontId="18" fillId="0" borderId="52" xfId="0" applyNumberFormat="1" applyFont="1" applyBorder="1" applyAlignment="1">
      <alignment horizontal="center" vertical="center" wrapText="1"/>
    </xf>
    <xf numFmtId="0" fontId="18" fillId="0" borderId="52" xfId="0" applyFont="1" applyBorder="1" applyAlignment="1">
      <alignment horizontal="left" vertical="center" wrapText="1"/>
    </xf>
    <xf numFmtId="0" fontId="18" fillId="0" borderId="52" xfId="0" applyFont="1" applyBorder="1" applyAlignment="1">
      <alignment horizontal="center" vertical="center" wrapText="1"/>
    </xf>
    <xf numFmtId="0" fontId="18" fillId="0" borderId="0" xfId="0" applyFont="1" applyBorder="1" applyAlignment="1">
      <alignment vertical="center" wrapText="1"/>
    </xf>
    <xf numFmtId="10" fontId="18" fillId="0" borderId="0" xfId="0" applyNumberFormat="1" applyFont="1" applyBorder="1" applyAlignment="1">
      <alignment horizontal="center" vertical="center" wrapText="1"/>
    </xf>
    <xf numFmtId="0" fontId="18" fillId="0" borderId="0" xfId="0" applyFont="1" applyBorder="1" applyAlignment="1">
      <alignment horizontal="left" vertical="center" wrapText="1"/>
    </xf>
    <xf numFmtId="0" fontId="18" fillId="0" borderId="0" xfId="0" applyFont="1" applyBorder="1" applyAlignment="1">
      <alignment horizontal="center" vertical="center" wrapText="1"/>
    </xf>
    <xf numFmtId="0" fontId="16" fillId="4" borderId="32" xfId="0" applyFont="1" applyFill="1" applyBorder="1" applyAlignment="1">
      <alignment horizontal="center" vertical="center" wrapText="1"/>
    </xf>
    <xf numFmtId="0" fontId="16" fillId="4" borderId="33" xfId="0" applyFont="1" applyFill="1" applyBorder="1" applyAlignment="1">
      <alignment horizontal="center" vertical="center" wrapText="1"/>
    </xf>
    <xf numFmtId="0" fontId="16" fillId="4" borderId="12" xfId="0" applyFont="1" applyFill="1" applyBorder="1" applyAlignment="1">
      <alignment horizontal="center" vertical="center" wrapText="1"/>
    </xf>
    <xf numFmtId="0" fontId="16" fillId="4" borderId="13"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8" fillId="0" borderId="6" xfId="0" applyFont="1" applyBorder="1" applyAlignment="1">
      <alignment vertical="center" wrapText="1"/>
    </xf>
    <xf numFmtId="0" fontId="18" fillId="0" borderId="1" xfId="0" applyFont="1" applyBorder="1" applyAlignment="1">
      <alignment horizontal="center" vertical="center" wrapText="1"/>
    </xf>
    <xf numFmtId="0" fontId="18" fillId="0" borderId="11" xfId="0" applyFont="1" applyBorder="1" applyAlignment="1">
      <alignment vertical="center" wrapText="1"/>
    </xf>
    <xf numFmtId="0" fontId="18" fillId="0" borderId="6" xfId="0" applyFont="1" applyBorder="1" applyAlignment="1">
      <alignment horizontal="center" vertical="center" wrapText="1"/>
    </xf>
    <xf numFmtId="0" fontId="18" fillId="0" borderId="21" xfId="0" applyFont="1" applyBorder="1" applyAlignment="1">
      <alignment vertical="center" wrapText="1"/>
    </xf>
    <xf numFmtId="0" fontId="18" fillId="0" borderId="17" xfId="0" applyFont="1" applyBorder="1" applyAlignment="1">
      <alignment horizontal="left" vertical="center" wrapText="1"/>
    </xf>
    <xf numFmtId="0" fontId="18" fillId="0" borderId="2" xfId="0" applyFont="1" applyBorder="1" applyAlignment="1">
      <alignment horizontal="center" vertical="center" wrapText="1"/>
    </xf>
    <xf numFmtId="0" fontId="18" fillId="0" borderId="2" xfId="0" applyFont="1" applyBorder="1" applyAlignment="1">
      <alignment horizontal="left" vertical="center" wrapText="1"/>
    </xf>
    <xf numFmtId="0" fontId="18" fillId="0" borderId="18" xfId="0" applyFont="1" applyBorder="1" applyAlignment="1">
      <alignment vertical="center" wrapText="1"/>
    </xf>
    <xf numFmtId="0" fontId="18" fillId="0" borderId="0" xfId="0" applyFont="1" applyAlignment="1">
      <alignment horizontal="left" vertical="center" wrapText="1"/>
    </xf>
    <xf numFmtId="0" fontId="18" fillId="0" borderId="0" xfId="0" applyFont="1" applyAlignment="1">
      <alignment vertical="center" wrapText="1"/>
    </xf>
    <xf numFmtId="10" fontId="18" fillId="0" borderId="0" xfId="0" applyNumberFormat="1" applyFont="1" applyAlignment="1">
      <alignment horizontal="center" vertical="center" wrapText="1"/>
    </xf>
    <xf numFmtId="0" fontId="18" fillId="0" borderId="0" xfId="0" applyFont="1" applyAlignment="1">
      <alignment horizontal="center" vertical="center" wrapText="1"/>
    </xf>
    <xf numFmtId="0" fontId="18" fillId="0" borderId="14" xfId="0" applyFont="1" applyBorder="1" applyAlignment="1">
      <alignment horizontal="left" vertical="center" wrapText="1"/>
    </xf>
    <xf numFmtId="0" fontId="18" fillId="0" borderId="76" xfId="0" applyFont="1" applyBorder="1" applyAlignment="1">
      <alignment horizontal="left" vertical="center" wrapText="1"/>
    </xf>
    <xf numFmtId="0" fontId="18" fillId="0" borderId="49" xfId="0" applyFont="1" applyBorder="1" applyAlignment="1">
      <alignment horizontal="center" vertical="center" wrapText="1"/>
    </xf>
    <xf numFmtId="0" fontId="18" fillId="0" borderId="49" xfId="0" applyFont="1" applyBorder="1" applyAlignment="1">
      <alignment horizontal="left" vertical="center" wrapText="1"/>
    </xf>
    <xf numFmtId="0" fontId="18" fillId="0" borderId="50" xfId="0" applyFont="1" applyBorder="1" applyAlignment="1">
      <alignment horizontal="left" vertical="center" wrapText="1"/>
    </xf>
    <xf numFmtId="0" fontId="18" fillId="0" borderId="77" xfId="0" applyFont="1" applyBorder="1" applyAlignment="1">
      <alignment horizontal="left" vertical="center" wrapText="1"/>
    </xf>
    <xf numFmtId="0" fontId="18" fillId="0" borderId="38" xfId="0" applyFont="1" applyBorder="1" applyAlignment="1">
      <alignment horizontal="center" vertical="center" wrapText="1"/>
    </xf>
    <xf numFmtId="0" fontId="18" fillId="0" borderId="38" xfId="0" applyFont="1" applyBorder="1" applyAlignment="1">
      <alignment horizontal="left" vertical="center" wrapText="1"/>
    </xf>
    <xf numFmtId="0" fontId="18" fillId="0" borderId="51" xfId="0" applyFont="1" applyBorder="1" applyAlignment="1">
      <alignment horizontal="left" vertical="center" wrapText="1"/>
    </xf>
    <xf numFmtId="0" fontId="18" fillId="0" borderId="21" xfId="0" applyFont="1" applyBorder="1" applyAlignment="1">
      <alignment horizontal="left" vertical="center" wrapText="1"/>
    </xf>
    <xf numFmtId="0" fontId="18" fillId="0" borderId="0" xfId="0" applyFont="1" applyFill="1" applyBorder="1" applyAlignment="1">
      <alignment vertical="center" wrapText="1"/>
    </xf>
    <xf numFmtId="0" fontId="15" fillId="0" borderId="0" xfId="0" applyFont="1" applyAlignment="1">
      <alignment vertical="center" wrapText="1"/>
    </xf>
    <xf numFmtId="0" fontId="9" fillId="0" borderId="32" xfId="0" applyFont="1" applyFill="1" applyBorder="1"/>
    <xf numFmtId="0" fontId="9" fillId="0" borderId="33" xfId="0" applyFont="1" applyFill="1" applyBorder="1" applyAlignment="1">
      <alignment horizontal="center" vertical="center"/>
    </xf>
    <xf numFmtId="0" fontId="9" fillId="0" borderId="33" xfId="0" applyFont="1" applyFill="1" applyBorder="1"/>
    <xf numFmtId="0" fontId="9" fillId="0" borderId="33" xfId="0" applyFont="1" applyFill="1" applyBorder="1" applyAlignment="1">
      <alignment horizontal="center"/>
    </xf>
    <xf numFmtId="2" fontId="9" fillId="0" borderId="33" xfId="0" applyNumberFormat="1" applyFont="1" applyFill="1" applyBorder="1" applyAlignment="1">
      <alignment horizontal="center"/>
    </xf>
    <xf numFmtId="2" fontId="9" fillId="0" borderId="34" xfId="0" applyNumberFormat="1" applyFont="1" applyFill="1" applyBorder="1" applyAlignment="1">
      <alignment horizontal="center"/>
    </xf>
    <xf numFmtId="0" fontId="22" fillId="3" borderId="0" xfId="0" applyFont="1" applyFill="1" applyAlignment="1">
      <alignment horizontal="left" vertical="center"/>
    </xf>
    <xf numFmtId="0" fontId="22" fillId="3" borderId="0" xfId="0" applyFont="1" applyFill="1" applyAlignment="1">
      <alignment vertical="center"/>
    </xf>
    <xf numFmtId="0" fontId="14" fillId="3" borderId="0" xfId="0" applyFont="1" applyFill="1" applyAlignment="1">
      <alignment vertical="center"/>
    </xf>
    <xf numFmtId="0" fontId="11" fillId="3" borderId="0" xfId="0" applyFont="1" applyFill="1" applyAlignment="1">
      <alignment vertical="center"/>
    </xf>
    <xf numFmtId="0" fontId="9" fillId="3" borderId="0" xfId="0" applyFont="1" applyFill="1" applyAlignment="1">
      <alignment vertical="center"/>
    </xf>
    <xf numFmtId="0" fontId="13" fillId="4" borderId="14" xfId="0" applyFont="1" applyFill="1" applyBorder="1" applyAlignment="1">
      <alignment horizontal="left" vertical="center" wrapText="1"/>
    </xf>
    <xf numFmtId="1" fontId="13" fillId="4" borderId="14" xfId="0" applyNumberFormat="1" applyFont="1" applyFill="1" applyBorder="1" applyAlignment="1">
      <alignment horizontal="left" vertical="center" wrapText="1"/>
    </xf>
    <xf numFmtId="0" fontId="23" fillId="3" borderId="25" xfId="0" applyFont="1" applyFill="1" applyBorder="1"/>
    <xf numFmtId="0" fontId="23" fillId="3" borderId="22" xfId="0" applyFont="1" applyFill="1" applyBorder="1" applyAlignment="1">
      <alignment horizontal="center" vertical="center"/>
    </xf>
    <xf numFmtId="0" fontId="23" fillId="3" borderId="22" xfId="0" applyFont="1" applyFill="1" applyBorder="1"/>
    <xf numFmtId="0" fontId="23" fillId="3" borderId="63" xfId="0" applyFont="1" applyFill="1" applyBorder="1" applyAlignment="1">
      <alignment horizontal="center"/>
    </xf>
    <xf numFmtId="0" fontId="23" fillId="3" borderId="32" xfId="0" applyFont="1" applyFill="1" applyBorder="1"/>
    <xf numFmtId="0" fontId="23" fillId="3" borderId="33" xfId="0" applyFont="1" applyFill="1" applyBorder="1" applyAlignment="1">
      <alignment horizontal="center" vertical="center"/>
    </xf>
    <xf numFmtId="0" fontId="23" fillId="3" borderId="33" xfId="0" applyFont="1" applyFill="1" applyBorder="1"/>
    <xf numFmtId="0" fontId="23" fillId="3" borderId="59" xfId="0" applyFont="1" applyFill="1" applyBorder="1"/>
    <xf numFmtId="0" fontId="23" fillId="3" borderId="60" xfId="0" applyFont="1" applyFill="1" applyBorder="1" applyAlignment="1">
      <alignment horizontal="center" vertical="center"/>
    </xf>
    <xf numFmtId="0" fontId="23" fillId="3" borderId="60" xfId="0" applyFont="1" applyFill="1" applyBorder="1"/>
    <xf numFmtId="0" fontId="23" fillId="3" borderId="61" xfId="0" applyFont="1" applyFill="1" applyBorder="1" applyAlignment="1">
      <alignment horizontal="center"/>
    </xf>
    <xf numFmtId="0" fontId="0" fillId="3" borderId="0" xfId="0" applyFill="1"/>
    <xf numFmtId="0" fontId="6" fillId="3" borderId="0" xfId="0" applyFont="1" applyFill="1" applyAlignment="1">
      <alignment horizontal="left" vertical="center" wrapText="1" readingOrder="1"/>
    </xf>
    <xf numFmtId="0" fontId="0" fillId="3" borderId="0" xfId="0" applyFill="1" applyAlignment="1">
      <alignment horizontal="left" vertical="center" wrapText="1" readingOrder="1"/>
    </xf>
    <xf numFmtId="0" fontId="5" fillId="3" borderId="0" xfId="0" applyFont="1" applyFill="1" applyAlignment="1">
      <alignment horizontal="left" vertical="center" wrapText="1" readingOrder="1"/>
    </xf>
    <xf numFmtId="0" fontId="5" fillId="3" borderId="0" xfId="0" applyFont="1" applyFill="1" applyAlignment="1">
      <alignment horizontal="left" vertical="center" readingOrder="1"/>
    </xf>
    <xf numFmtId="0" fontId="24" fillId="3" borderId="0" xfId="0" applyFont="1" applyFill="1" applyAlignment="1">
      <alignment horizontal="left" vertical="center" readingOrder="1"/>
    </xf>
    <xf numFmtId="0" fontId="25" fillId="3" borderId="0" xfId="0" applyFont="1" applyFill="1"/>
    <xf numFmtId="0" fontId="26" fillId="3" borderId="0" xfId="0" applyFont="1" applyFill="1"/>
    <xf numFmtId="0" fontId="21" fillId="3" borderId="0" xfId="0" applyFont="1" applyFill="1" applyAlignment="1">
      <alignment wrapText="1"/>
    </xf>
    <xf numFmtId="0" fontId="21" fillId="3" borderId="0" xfId="0" applyFont="1" applyFill="1" applyAlignment="1">
      <alignment vertical="top" wrapText="1"/>
    </xf>
    <xf numFmtId="0" fontId="27" fillId="3" borderId="0" xfId="0" applyFont="1" applyFill="1" applyBorder="1" applyAlignment="1">
      <alignment vertical="top" wrapText="1" readingOrder="1"/>
    </xf>
    <xf numFmtId="0" fontId="20" fillId="3" borderId="78" xfId="0" applyFont="1" applyFill="1" applyBorder="1"/>
    <xf numFmtId="0" fontId="0" fillId="3" borderId="0" xfId="0" applyFill="1" applyBorder="1"/>
    <xf numFmtId="0" fontId="8" fillId="3" borderId="0" xfId="0" applyFont="1" applyFill="1" applyBorder="1" applyAlignment="1">
      <alignment vertical="center" wrapText="1" readingOrder="1"/>
    </xf>
    <xf numFmtId="0" fontId="4" fillId="3" borderId="0" xfId="0" applyFont="1" applyFill="1" applyBorder="1" applyAlignment="1">
      <alignment horizontal="left" vertical="center" readingOrder="1"/>
    </xf>
    <xf numFmtId="0" fontId="23" fillId="3" borderId="68" xfId="0" applyFont="1" applyFill="1" applyBorder="1"/>
    <xf numFmtId="0" fontId="23" fillId="3" borderId="34" xfId="0" applyFont="1" applyFill="1" applyBorder="1" applyAlignment="1">
      <alignment horizontal="center" vertical="center"/>
    </xf>
    <xf numFmtId="0" fontId="23" fillId="3" borderId="0" xfId="0" applyFont="1" applyFill="1" applyAlignment="1">
      <alignment horizontal="center"/>
    </xf>
    <xf numFmtId="0" fontId="29" fillId="3" borderId="0" xfId="0" applyFont="1" applyFill="1" applyAlignment="1">
      <alignment vertical="center"/>
    </xf>
    <xf numFmtId="0" fontId="29" fillId="3" borderId="0" xfId="0" applyFont="1" applyFill="1"/>
    <xf numFmtId="0" fontId="29" fillId="3" borderId="0" xfId="0" applyFont="1" applyFill="1" applyAlignment="1">
      <alignment horizontal="center"/>
    </xf>
    <xf numFmtId="0" fontId="11" fillId="0" borderId="0" xfId="0" applyFont="1" applyAlignment="1">
      <alignment horizontal="left" vertical="center" wrapText="1"/>
    </xf>
    <xf numFmtId="0" fontId="11" fillId="0" borderId="0" xfId="0" applyFont="1" applyAlignment="1">
      <alignment horizontal="left" vertical="center"/>
    </xf>
    <xf numFmtId="0" fontId="14" fillId="0" borderId="0" xfId="0" applyFont="1" applyAlignment="1">
      <alignment horizontal="left" vertical="center" wrapText="1"/>
    </xf>
    <xf numFmtId="165" fontId="13" fillId="4" borderId="11" xfId="0" applyNumberFormat="1" applyFont="1" applyFill="1" applyBorder="1" applyAlignment="1">
      <alignment horizontal="left" vertical="center" wrapText="1"/>
    </xf>
    <xf numFmtId="165" fontId="30" fillId="4" borderId="11" xfId="0" applyNumberFormat="1" applyFont="1" applyFill="1" applyBorder="1" applyAlignment="1">
      <alignment horizontal="left" vertical="center" wrapText="1"/>
    </xf>
    <xf numFmtId="0" fontId="12" fillId="0" borderId="7" xfId="0" applyFont="1" applyBorder="1" applyAlignment="1">
      <alignment vertical="center" wrapText="1"/>
    </xf>
    <xf numFmtId="0" fontId="12" fillId="0" borderId="10" xfId="0" applyFont="1" applyBorder="1" applyAlignment="1">
      <alignment vertical="center" wrapText="1"/>
    </xf>
    <xf numFmtId="0" fontId="12" fillId="0" borderId="12" xfId="0" applyFont="1" applyBorder="1" applyAlignment="1">
      <alignment vertical="center" wrapText="1"/>
    </xf>
    <xf numFmtId="0" fontId="12" fillId="0" borderId="8" xfId="0" applyFont="1" applyBorder="1" applyAlignment="1">
      <alignment vertical="center" wrapText="1"/>
    </xf>
    <xf numFmtId="0" fontId="12" fillId="0" borderId="1" xfId="0" applyFont="1" applyBorder="1" applyAlignment="1">
      <alignment vertical="center" wrapText="1"/>
    </xf>
    <xf numFmtId="0" fontId="12" fillId="0" borderId="13" xfId="0" applyFont="1" applyBorder="1" applyAlignment="1">
      <alignment vertical="center" wrapText="1"/>
    </xf>
    <xf numFmtId="0" fontId="12" fillId="0" borderId="7" xfId="0" applyFont="1" applyBorder="1" applyAlignment="1">
      <alignment horizontal="left" vertical="center" wrapText="1"/>
    </xf>
    <xf numFmtId="0" fontId="12" fillId="0" borderId="10" xfId="0" applyFont="1" applyBorder="1" applyAlignment="1">
      <alignment horizontal="left" vertical="center" wrapText="1"/>
    </xf>
    <xf numFmtId="0" fontId="12" fillId="0" borderId="12" xfId="0" applyFont="1" applyBorder="1" applyAlignment="1">
      <alignment horizontal="left" vertical="center" wrapText="1"/>
    </xf>
    <xf numFmtId="0" fontId="12" fillId="0" borderId="6" xfId="0" applyFont="1" applyBorder="1" applyAlignment="1">
      <alignment horizontal="left" vertical="center" wrapText="1"/>
    </xf>
    <xf numFmtId="0" fontId="12" fillId="0" borderId="1" xfId="0" applyFont="1" applyBorder="1" applyAlignment="1">
      <alignment horizontal="left" vertical="center" wrapText="1"/>
    </xf>
    <xf numFmtId="0" fontId="12" fillId="0" borderId="13" xfId="0" applyFont="1" applyBorder="1" applyAlignment="1">
      <alignment horizontal="left" vertical="center" wrapText="1"/>
    </xf>
    <xf numFmtId="0" fontId="12" fillId="0" borderId="20" xfId="0" applyFont="1" applyBorder="1" applyAlignment="1">
      <alignment horizontal="left" vertical="center" wrapText="1"/>
    </xf>
    <xf numFmtId="0" fontId="12" fillId="0" borderId="8" xfId="0" applyFont="1" applyBorder="1" applyAlignment="1">
      <alignment horizontal="left" vertical="center" wrapText="1"/>
    </xf>
    <xf numFmtId="0" fontId="12" fillId="0" borderId="7"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1" fillId="0" borderId="0" xfId="0" applyFont="1" applyAlignment="1">
      <alignment vertical="center" wrapText="1"/>
    </xf>
    <xf numFmtId="0" fontId="13" fillId="0" borderId="0" xfId="0" applyFont="1" applyAlignment="1">
      <alignment horizontal="left" vertical="center" wrapText="1"/>
    </xf>
    <xf numFmtId="0" fontId="12" fillId="0" borderId="2" xfId="0" applyFont="1" applyBorder="1" applyAlignment="1">
      <alignment horizontal="left" vertical="center" wrapText="1"/>
    </xf>
    <xf numFmtId="0" fontId="12" fillId="0" borderId="1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17" xfId="0" applyFont="1" applyBorder="1" applyAlignment="1">
      <alignment horizontal="left" vertical="center" wrapText="1"/>
    </xf>
    <xf numFmtId="0" fontId="12" fillId="0" borderId="6"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12" fillId="0" borderId="6" xfId="0" applyFont="1" applyBorder="1" applyAlignment="1">
      <alignment vertical="center" wrapText="1"/>
    </xf>
    <xf numFmtId="0" fontId="18" fillId="0" borderId="8"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6" fillId="0" borderId="0" xfId="0" applyFont="1" applyAlignment="1">
      <alignment horizontal="left" vertical="center" wrapText="1"/>
    </xf>
    <xf numFmtId="0" fontId="18" fillId="0" borderId="8" xfId="0" applyFont="1" applyBorder="1" applyAlignment="1">
      <alignment vertical="center" wrapText="1"/>
    </xf>
    <xf numFmtId="0" fontId="18" fillId="0" borderId="1" xfId="0" applyFont="1" applyBorder="1" applyAlignment="1">
      <alignment vertical="center" wrapText="1"/>
    </xf>
    <xf numFmtId="0" fontId="18" fillId="0" borderId="2" xfId="0" applyFont="1" applyBorder="1" applyAlignment="1">
      <alignment vertical="center" wrapText="1"/>
    </xf>
    <xf numFmtId="0" fontId="18" fillId="0" borderId="13" xfId="0" applyFont="1" applyBorder="1" applyAlignment="1">
      <alignment vertical="center" wrapText="1"/>
    </xf>
    <xf numFmtId="0" fontId="18" fillId="0" borderId="7" xfId="0" applyFont="1" applyBorder="1" applyAlignment="1">
      <alignment horizontal="left" vertical="center" wrapText="1"/>
    </xf>
    <xf numFmtId="0" fontId="18" fillId="0" borderId="10" xfId="0" applyFont="1" applyBorder="1" applyAlignment="1">
      <alignment horizontal="left" vertical="center" wrapText="1"/>
    </xf>
    <xf numFmtId="0" fontId="18" fillId="0" borderId="12" xfId="0" applyFont="1" applyBorder="1" applyAlignment="1">
      <alignment horizontal="left" vertical="center" wrapText="1"/>
    </xf>
    <xf numFmtId="0" fontId="18" fillId="0" borderId="1" xfId="0" applyFont="1" applyBorder="1" applyAlignment="1">
      <alignment horizontal="left" vertical="center" wrapText="1"/>
    </xf>
    <xf numFmtId="0" fontId="18" fillId="0" borderId="11" xfId="0" applyFont="1" applyBorder="1" applyAlignment="1">
      <alignment horizontal="left" vertical="center" wrapText="1"/>
    </xf>
    <xf numFmtId="0" fontId="18" fillId="0" borderId="20" xfId="0" applyFont="1" applyBorder="1" applyAlignment="1">
      <alignment horizontal="left" vertical="center" wrapText="1"/>
    </xf>
    <xf numFmtId="0" fontId="18" fillId="0" borderId="6" xfId="0" applyFont="1" applyBorder="1" applyAlignment="1">
      <alignment horizontal="left" vertical="center" wrapText="1"/>
    </xf>
    <xf numFmtId="0" fontId="18" fillId="0" borderId="13"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18" fillId="0" borderId="53" xfId="0" applyFont="1" applyBorder="1" applyAlignment="1">
      <alignment vertical="center" wrapText="1"/>
    </xf>
    <xf numFmtId="0" fontId="11" fillId="0" borderId="0" xfId="0" applyFont="1" applyAlignment="1">
      <alignment vertical="center" wrapText="1"/>
    </xf>
    <xf numFmtId="0" fontId="13" fillId="0" borderId="0" xfId="0" applyFont="1" applyAlignment="1">
      <alignment horizontal="left" vertical="center" wrapText="1"/>
    </xf>
    <xf numFmtId="0" fontId="13" fillId="4" borderId="7" xfId="0" applyFont="1" applyFill="1" applyBorder="1" applyAlignment="1">
      <alignment horizontal="left" vertical="center" wrapText="1"/>
    </xf>
    <xf numFmtId="0" fontId="13" fillId="4" borderId="8"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16" xfId="0" applyFont="1" applyFill="1" applyBorder="1" applyAlignment="1">
      <alignment horizontal="left" vertical="center" wrapText="1"/>
    </xf>
    <xf numFmtId="165" fontId="12" fillId="0" borderId="15" xfId="0" applyNumberFormat="1" applyFont="1" applyFill="1" applyBorder="1" applyAlignment="1">
      <alignment horizontal="left" vertical="center" wrapText="1"/>
    </xf>
    <xf numFmtId="165" fontId="12" fillId="0" borderId="3" xfId="0" applyNumberFormat="1" applyFont="1" applyFill="1" applyBorder="1" applyAlignment="1">
      <alignment horizontal="left" vertical="center" wrapText="1"/>
    </xf>
    <xf numFmtId="165" fontId="12" fillId="0" borderId="16" xfId="0" applyNumberFormat="1" applyFont="1" applyFill="1" applyBorder="1" applyAlignment="1">
      <alignment horizontal="left" vertical="center" wrapText="1"/>
    </xf>
    <xf numFmtId="0" fontId="12" fillId="0" borderId="15" xfId="0" applyFont="1" applyBorder="1" applyAlignment="1">
      <alignment horizontal="left" vertical="center" wrapText="1"/>
    </xf>
    <xf numFmtId="0" fontId="12" fillId="0" borderId="3" xfId="0" applyFont="1" applyBorder="1" applyAlignment="1">
      <alignment horizontal="left" vertical="center" wrapText="1"/>
    </xf>
    <xf numFmtId="0" fontId="12" fillId="0" borderId="16" xfId="0" applyFont="1" applyBorder="1" applyAlignment="1">
      <alignment horizontal="left" vertical="center" wrapText="1"/>
    </xf>
    <xf numFmtId="9" fontId="12" fillId="5" borderId="22" xfId="0" applyNumberFormat="1" applyFont="1" applyFill="1" applyBorder="1" applyAlignment="1" applyProtection="1">
      <alignment horizontal="center" vertical="center" wrapText="1"/>
      <protection locked="0"/>
    </xf>
    <xf numFmtId="9" fontId="12" fillId="5" borderId="5" xfId="0" applyNumberFormat="1" applyFont="1" applyFill="1" applyBorder="1" applyAlignment="1" applyProtection="1">
      <alignment horizontal="center" vertical="center" wrapText="1"/>
      <protection locked="0"/>
    </xf>
    <xf numFmtId="9" fontId="12" fillId="5" borderId="19" xfId="0" applyNumberFormat="1" applyFont="1" applyFill="1" applyBorder="1" applyAlignment="1" applyProtection="1">
      <alignment horizontal="center" vertical="center" wrapText="1"/>
      <protection locked="0"/>
    </xf>
    <xf numFmtId="0" fontId="12" fillId="0" borderId="22" xfId="1" applyNumberFormat="1" applyFont="1" applyFill="1" applyBorder="1" applyAlignment="1">
      <alignment horizontal="left" vertical="center" wrapText="1"/>
    </xf>
    <xf numFmtId="0" fontId="12" fillId="0" borderId="5" xfId="1" applyNumberFormat="1" applyFont="1" applyFill="1" applyBorder="1" applyAlignment="1">
      <alignment horizontal="left" vertical="center" wrapText="1"/>
    </xf>
    <xf numFmtId="0" fontId="12" fillId="0" borderId="19" xfId="1" applyNumberFormat="1" applyFont="1" applyFill="1" applyBorder="1" applyAlignment="1">
      <alignment horizontal="left" vertical="center" wrapText="1"/>
    </xf>
    <xf numFmtId="9" fontId="12" fillId="5" borderId="63" xfId="0" applyNumberFormat="1" applyFont="1" applyFill="1" applyBorder="1" applyAlignment="1" applyProtection="1">
      <alignment horizontal="left" vertical="center" wrapText="1"/>
      <protection locked="0"/>
    </xf>
    <xf numFmtId="9" fontId="12" fillId="5" borderId="64" xfId="0" applyNumberFormat="1" applyFont="1" applyFill="1" applyBorder="1" applyAlignment="1" applyProtection="1">
      <alignment horizontal="left" vertical="center" wrapText="1"/>
      <protection locked="0"/>
    </xf>
    <xf numFmtId="9" fontId="12" fillId="5" borderId="71" xfId="0" applyNumberFormat="1" applyFont="1" applyFill="1" applyBorder="1" applyAlignment="1" applyProtection="1">
      <alignment horizontal="left" vertical="center" wrapText="1"/>
      <protection locked="0"/>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1" xfId="0" applyFont="1" applyBorder="1" applyAlignment="1">
      <alignment horizontal="left" vertical="center" wrapText="1"/>
    </xf>
    <xf numFmtId="0" fontId="12" fillId="0" borderId="11" xfId="0" applyFont="1" applyBorder="1" applyAlignment="1">
      <alignment horizontal="left" vertical="center" wrapText="1"/>
    </xf>
    <xf numFmtId="0" fontId="12" fillId="0" borderId="2" xfId="0" applyFont="1" applyBorder="1" applyAlignment="1">
      <alignment horizontal="left" vertical="center" wrapText="1"/>
    </xf>
    <xf numFmtId="0" fontId="12" fillId="0" borderId="19" xfId="0" applyFont="1" applyBorder="1" applyAlignment="1">
      <alignment horizontal="lef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9" fontId="12" fillId="0" borderId="8" xfId="0" applyNumberFormat="1" applyFont="1" applyBorder="1" applyAlignment="1">
      <alignment horizontal="center" vertical="center" wrapText="1"/>
    </xf>
    <xf numFmtId="9" fontId="12" fillId="0" borderId="1" xfId="0" applyNumberFormat="1" applyFont="1" applyBorder="1" applyAlignment="1">
      <alignment horizontal="center" vertical="center" wrapText="1"/>
    </xf>
    <xf numFmtId="9" fontId="12" fillId="0" borderId="13" xfId="0" applyNumberFormat="1" applyFont="1" applyBorder="1" applyAlignment="1">
      <alignment horizontal="center" vertical="center" wrapText="1"/>
    </xf>
    <xf numFmtId="165" fontId="12" fillId="0" borderId="15" xfId="0" applyNumberFormat="1" applyFont="1" applyBorder="1" applyAlignment="1">
      <alignment horizontal="left" vertical="center" wrapText="1"/>
    </xf>
    <xf numFmtId="165" fontId="12" fillId="0" borderId="3" xfId="0" applyNumberFormat="1" applyFont="1" applyBorder="1" applyAlignment="1">
      <alignment horizontal="left" vertical="center" wrapText="1"/>
    </xf>
    <xf numFmtId="165" fontId="12" fillId="0" borderId="16" xfId="0" applyNumberFormat="1" applyFont="1" applyBorder="1" applyAlignment="1">
      <alignment horizontal="left" vertical="center" wrapText="1"/>
    </xf>
    <xf numFmtId="9" fontId="12" fillId="0" borderId="22" xfId="0" applyNumberFormat="1" applyFont="1" applyBorder="1" applyAlignment="1">
      <alignment horizontal="left" vertical="center" wrapText="1"/>
    </xf>
    <xf numFmtId="9" fontId="12" fillId="0" borderId="5" xfId="0" applyNumberFormat="1" applyFont="1" applyBorder="1" applyAlignment="1">
      <alignment horizontal="left" vertical="center" wrapText="1"/>
    </xf>
    <xf numFmtId="9" fontId="12" fillId="0" borderId="19" xfId="0" applyNumberFormat="1" applyFont="1" applyBorder="1" applyAlignment="1">
      <alignment horizontal="left" vertical="center" wrapText="1"/>
    </xf>
    <xf numFmtId="9" fontId="12" fillId="0" borderId="22" xfId="0" applyNumberFormat="1" applyFont="1" applyFill="1" applyBorder="1" applyAlignment="1">
      <alignment horizontal="center" vertical="center" wrapText="1"/>
    </xf>
    <xf numFmtId="9" fontId="12" fillId="0" borderId="5" xfId="0" applyNumberFormat="1" applyFont="1" applyFill="1" applyBorder="1" applyAlignment="1">
      <alignment horizontal="center" vertical="center" wrapText="1"/>
    </xf>
    <xf numFmtId="9" fontId="12" fillId="0" borderId="19" xfId="0" applyNumberFormat="1" applyFont="1" applyFill="1" applyBorder="1" applyAlignment="1">
      <alignment horizontal="center" vertical="center" wrapText="1"/>
    </xf>
    <xf numFmtId="0" fontId="13" fillId="4" borderId="10" xfId="0" applyFont="1" applyFill="1" applyBorder="1" applyAlignment="1">
      <alignment horizontal="left" vertical="center" wrapText="1"/>
    </xf>
    <xf numFmtId="0" fontId="13" fillId="4" borderId="1" xfId="0" applyFont="1" applyFill="1" applyBorder="1" applyAlignment="1">
      <alignment horizontal="left" vertical="center" wrapText="1"/>
    </xf>
    <xf numFmtId="0" fontId="12" fillId="0" borderId="22"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12" fillId="0" borderId="25"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12" fillId="0" borderId="24" xfId="0" applyFont="1" applyFill="1" applyBorder="1" applyAlignment="1">
      <alignment horizontal="left" vertical="center" wrapText="1"/>
    </xf>
    <xf numFmtId="9" fontId="12" fillId="0" borderId="6" xfId="0" applyNumberFormat="1" applyFont="1" applyBorder="1" applyAlignment="1">
      <alignment horizontal="center" vertical="center" wrapText="1"/>
    </xf>
    <xf numFmtId="0" fontId="12" fillId="0" borderId="6" xfId="0" applyFont="1" applyBorder="1" applyAlignment="1">
      <alignment horizontal="left" vertical="center" wrapText="1"/>
    </xf>
    <xf numFmtId="0" fontId="13" fillId="4" borderId="15"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13" fillId="4" borderId="12" xfId="0" applyFont="1" applyFill="1" applyBorder="1" applyAlignment="1">
      <alignment horizontal="left" vertical="center" wrapText="1"/>
    </xf>
    <xf numFmtId="0" fontId="13" fillId="4" borderId="13" xfId="0" applyFont="1" applyFill="1" applyBorder="1" applyAlignment="1">
      <alignment horizontal="left" vertical="center" wrapText="1"/>
    </xf>
    <xf numFmtId="0" fontId="12" fillId="0" borderId="7" xfId="0" applyFont="1" applyBorder="1" applyAlignment="1">
      <alignment vertical="center" wrapText="1"/>
    </xf>
    <xf numFmtId="0" fontId="12" fillId="0" borderId="10" xfId="0" applyFont="1" applyBorder="1" applyAlignment="1">
      <alignment vertical="center" wrapText="1"/>
    </xf>
    <xf numFmtId="0" fontId="12" fillId="0" borderId="12" xfId="0" applyFont="1" applyBorder="1" applyAlignment="1">
      <alignment vertical="center" wrapText="1"/>
    </xf>
    <xf numFmtId="0" fontId="12" fillId="0" borderId="8" xfId="0" applyFont="1" applyBorder="1" applyAlignment="1">
      <alignment vertical="center" wrapText="1"/>
    </xf>
    <xf numFmtId="0" fontId="12" fillId="0" borderId="1" xfId="0" applyFont="1" applyBorder="1" applyAlignment="1">
      <alignment vertical="center" wrapText="1"/>
    </xf>
    <xf numFmtId="0" fontId="12" fillId="0" borderId="13" xfId="0" applyFont="1" applyBorder="1" applyAlignment="1">
      <alignment vertical="center" wrapText="1"/>
    </xf>
    <xf numFmtId="9" fontId="12" fillId="0" borderId="8" xfId="1" applyFont="1" applyBorder="1" applyAlignment="1">
      <alignment horizontal="center" vertical="center" wrapText="1"/>
    </xf>
    <xf numFmtId="9" fontId="12" fillId="0" borderId="1" xfId="1" applyFont="1" applyBorder="1" applyAlignment="1">
      <alignment horizontal="center" vertical="center" wrapText="1"/>
    </xf>
    <xf numFmtId="9" fontId="12" fillId="0" borderId="13" xfId="1" applyFont="1" applyBorder="1" applyAlignment="1">
      <alignment horizontal="center" vertical="center" wrapText="1"/>
    </xf>
    <xf numFmtId="9" fontId="12" fillId="0" borderId="22" xfId="0" applyNumberFormat="1" applyFont="1" applyBorder="1" applyAlignment="1">
      <alignment horizontal="center" vertical="center" wrapText="1"/>
    </xf>
    <xf numFmtId="9" fontId="12" fillId="0" borderId="5" xfId="0" applyNumberFormat="1" applyFont="1" applyBorder="1" applyAlignment="1">
      <alignment horizontal="center" vertical="center" wrapText="1"/>
    </xf>
    <xf numFmtId="9" fontId="12" fillId="0" borderId="19" xfId="0" applyNumberFormat="1" applyFont="1" applyBorder="1" applyAlignment="1">
      <alignment horizontal="center" vertical="center" wrapText="1"/>
    </xf>
    <xf numFmtId="0" fontId="12" fillId="0" borderId="20" xfId="0" applyFont="1" applyBorder="1" applyAlignment="1">
      <alignment horizontal="left" vertical="center" wrapText="1"/>
    </xf>
    <xf numFmtId="10" fontId="12" fillId="0" borderId="22" xfId="1" applyNumberFormat="1" applyFont="1" applyFill="1" applyBorder="1" applyAlignment="1">
      <alignment horizontal="center" vertical="center" wrapText="1"/>
    </xf>
    <xf numFmtId="10" fontId="12" fillId="0" borderId="19" xfId="1" applyNumberFormat="1" applyFont="1" applyFill="1" applyBorder="1" applyAlignment="1">
      <alignment horizontal="center" vertical="center" wrapText="1"/>
    </xf>
    <xf numFmtId="0" fontId="12" fillId="0" borderId="7"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13" xfId="0" applyFont="1" applyFill="1" applyBorder="1" applyAlignment="1">
      <alignment horizontal="left" vertical="center" wrapText="1"/>
    </xf>
    <xf numFmtId="9" fontId="12" fillId="0" borderId="8" xfId="0" applyNumberFormat="1" applyFont="1" applyFill="1" applyBorder="1" applyAlignment="1">
      <alignment horizontal="center" vertical="center" wrapText="1"/>
    </xf>
    <xf numFmtId="9" fontId="12" fillId="0" borderId="13" xfId="0" applyNumberFormat="1" applyFont="1" applyFill="1" applyBorder="1" applyAlignment="1">
      <alignment horizontal="center" vertical="center" wrapText="1"/>
    </xf>
    <xf numFmtId="0" fontId="12" fillId="0" borderId="22" xfId="0" applyFont="1" applyBorder="1" applyAlignment="1">
      <alignment horizontal="left" vertical="center" wrapText="1"/>
    </xf>
    <xf numFmtId="0" fontId="12" fillId="0" borderId="25" xfId="0" applyFont="1" applyBorder="1" applyAlignment="1">
      <alignment horizontal="left" vertical="center" wrapText="1"/>
    </xf>
    <xf numFmtId="0" fontId="12" fillId="0" borderId="24" xfId="0" applyFont="1" applyBorder="1" applyAlignment="1">
      <alignment horizontal="left" vertical="center" wrapText="1"/>
    </xf>
    <xf numFmtId="9" fontId="12" fillId="0" borderId="22" xfId="0" applyNumberFormat="1" applyFont="1" applyFill="1" applyBorder="1" applyAlignment="1">
      <alignment horizontal="left" vertical="center" wrapText="1"/>
    </xf>
    <xf numFmtId="9" fontId="12" fillId="0" borderId="19" xfId="0" applyNumberFormat="1" applyFont="1" applyFill="1" applyBorder="1" applyAlignment="1">
      <alignment horizontal="left" vertical="center" wrapText="1"/>
    </xf>
    <xf numFmtId="9" fontId="12" fillId="0" borderId="5" xfId="0" applyNumberFormat="1" applyFont="1" applyFill="1" applyBorder="1" applyAlignment="1">
      <alignment horizontal="left" vertical="center" wrapText="1"/>
    </xf>
    <xf numFmtId="10" fontId="12" fillId="0" borderId="5" xfId="1" applyNumberFormat="1" applyFont="1" applyFill="1" applyBorder="1" applyAlignment="1">
      <alignment horizontal="center" vertical="center" wrapText="1"/>
    </xf>
    <xf numFmtId="9" fontId="12" fillId="5" borderId="22" xfId="1" applyFont="1" applyFill="1" applyBorder="1" applyAlignment="1" applyProtection="1">
      <alignment horizontal="center" vertical="center" wrapText="1"/>
      <protection locked="0"/>
    </xf>
    <xf numFmtId="9" fontId="12" fillId="5" borderId="5" xfId="1" applyFont="1" applyFill="1" applyBorder="1" applyAlignment="1" applyProtection="1">
      <alignment horizontal="center" vertical="center" wrapText="1"/>
      <protection locked="0"/>
    </xf>
    <xf numFmtId="9" fontId="12" fillId="5" borderId="19" xfId="1" applyFont="1" applyFill="1" applyBorder="1" applyAlignment="1" applyProtection="1">
      <alignment horizontal="center" vertical="center" wrapText="1"/>
      <protection locked="0"/>
    </xf>
    <xf numFmtId="9" fontId="12" fillId="5" borderId="63" xfId="1" applyFont="1" applyFill="1" applyBorder="1" applyAlignment="1" applyProtection="1">
      <alignment horizontal="left" vertical="center" wrapText="1"/>
      <protection locked="0"/>
    </xf>
    <xf numFmtId="9" fontId="12" fillId="5" borderId="64" xfId="1" applyFont="1" applyFill="1" applyBorder="1" applyAlignment="1" applyProtection="1">
      <alignment horizontal="left" vertical="center" wrapText="1"/>
      <protection locked="0"/>
    </xf>
    <xf numFmtId="9" fontId="12" fillId="5" borderId="71" xfId="1" applyFont="1" applyFill="1" applyBorder="1" applyAlignment="1" applyProtection="1">
      <alignment horizontal="left" vertical="center" wrapText="1"/>
      <protection locked="0"/>
    </xf>
    <xf numFmtId="9" fontId="12" fillId="0" borderId="22" xfId="1" applyFont="1" applyBorder="1" applyAlignment="1">
      <alignment horizontal="left" vertical="center" wrapText="1"/>
    </xf>
    <xf numFmtId="9" fontId="12" fillId="0" borderId="5" xfId="1" applyFont="1" applyBorder="1" applyAlignment="1">
      <alignment horizontal="left" vertical="center" wrapText="1"/>
    </xf>
    <xf numFmtId="9" fontId="12" fillId="0" borderId="19" xfId="1" applyFont="1" applyBorder="1" applyAlignment="1">
      <alignment horizontal="left" vertical="center" wrapText="1"/>
    </xf>
    <xf numFmtId="0" fontId="12" fillId="0" borderId="23" xfId="0" applyFont="1" applyBorder="1" applyAlignment="1">
      <alignment horizontal="left" vertical="center" wrapText="1"/>
    </xf>
    <xf numFmtId="0" fontId="12" fillId="0" borderId="5" xfId="0" applyFont="1" applyBorder="1" applyAlignment="1">
      <alignment horizontal="left" vertical="center" wrapText="1"/>
    </xf>
    <xf numFmtId="10" fontId="12" fillId="0" borderId="8" xfId="0" applyNumberFormat="1" applyFont="1" applyBorder="1" applyAlignment="1">
      <alignment horizontal="center" vertical="center" wrapText="1"/>
    </xf>
    <xf numFmtId="10" fontId="12" fillId="0" borderId="2" xfId="0" applyNumberFormat="1" applyFont="1" applyBorder="1" applyAlignment="1">
      <alignment horizontal="center" vertical="center" wrapText="1"/>
    </xf>
    <xf numFmtId="0" fontId="12" fillId="0" borderId="1" xfId="0" applyFont="1" applyFill="1" applyBorder="1" applyAlignment="1">
      <alignment horizontal="left" vertical="center" wrapText="1"/>
    </xf>
    <xf numFmtId="0" fontId="12" fillId="0" borderId="17" xfId="0" applyFont="1" applyBorder="1" applyAlignment="1">
      <alignment horizontal="left" vertical="center" wrapText="1"/>
    </xf>
    <xf numFmtId="10" fontId="12" fillId="0" borderId="6" xfId="0" applyNumberFormat="1" applyFont="1" applyBorder="1" applyAlignment="1">
      <alignment horizontal="center" vertical="center" wrapText="1"/>
    </xf>
    <xf numFmtId="10" fontId="12" fillId="0" borderId="13" xfId="0" applyNumberFormat="1" applyFont="1" applyBorder="1" applyAlignment="1">
      <alignment horizontal="center" vertical="center" wrapText="1"/>
    </xf>
    <xf numFmtId="0" fontId="12" fillId="0" borderId="28" xfId="0" applyFont="1" applyBorder="1" applyAlignment="1">
      <alignment horizontal="left" vertical="center" wrapText="1"/>
    </xf>
    <xf numFmtId="0" fontId="12" fillId="0" borderId="26" xfId="0" applyFont="1" applyBorder="1" applyAlignment="1">
      <alignment horizontal="left" vertical="center" wrapText="1"/>
    </xf>
    <xf numFmtId="0" fontId="12" fillId="0" borderId="27" xfId="0" applyFont="1" applyBorder="1" applyAlignment="1">
      <alignment horizontal="left" vertical="center" wrapText="1"/>
    </xf>
    <xf numFmtId="0" fontId="12" fillId="0" borderId="20" xfId="0" applyFont="1" applyBorder="1" applyAlignment="1">
      <alignment vertical="center" wrapText="1"/>
    </xf>
    <xf numFmtId="0" fontId="12" fillId="0" borderId="6" xfId="0" applyFont="1" applyBorder="1" applyAlignment="1">
      <alignment vertical="center" wrapText="1"/>
    </xf>
    <xf numFmtId="0" fontId="12" fillId="0" borderId="23" xfId="0" applyFont="1" applyFill="1" applyBorder="1" applyAlignment="1">
      <alignment vertical="center" wrapText="1"/>
    </xf>
    <xf numFmtId="0" fontId="12" fillId="0" borderId="24" xfId="0" applyFont="1" applyFill="1" applyBorder="1" applyAlignment="1">
      <alignment vertical="center" wrapText="1"/>
    </xf>
    <xf numFmtId="10" fontId="12" fillId="0" borderId="8" xfId="1" applyNumberFormat="1" applyFont="1" applyBorder="1" applyAlignment="1">
      <alignment horizontal="center" vertical="center" wrapText="1"/>
    </xf>
    <xf numFmtId="10" fontId="12" fillId="0" borderId="1" xfId="1" applyNumberFormat="1" applyFont="1" applyBorder="1" applyAlignment="1">
      <alignment horizontal="center" vertical="center" wrapText="1"/>
    </xf>
    <xf numFmtId="10" fontId="12" fillId="0" borderId="13" xfId="1" applyNumberFormat="1" applyFont="1" applyBorder="1" applyAlignment="1">
      <alignment horizontal="center" vertical="center" wrapText="1"/>
    </xf>
    <xf numFmtId="10" fontId="12" fillId="0" borderId="6" xfId="1" applyNumberFormat="1" applyFont="1" applyBorder="1" applyAlignment="1">
      <alignment horizontal="center" vertical="center" wrapText="1"/>
    </xf>
    <xf numFmtId="10" fontId="12" fillId="0" borderId="2" xfId="1" applyNumberFormat="1" applyFont="1" applyBorder="1" applyAlignment="1">
      <alignment horizontal="center" vertical="center" wrapText="1"/>
    </xf>
    <xf numFmtId="0" fontId="12" fillId="0" borderId="20"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2" xfId="0" applyFont="1" applyFill="1" applyBorder="1" applyAlignment="1">
      <alignment horizontal="left" vertical="center" wrapText="1"/>
    </xf>
    <xf numFmtId="9" fontId="12" fillId="0" borderId="6" xfId="0" applyNumberFormat="1" applyFont="1" applyFill="1" applyBorder="1" applyAlignment="1">
      <alignment horizontal="center" vertical="center" wrapText="1"/>
    </xf>
    <xf numFmtId="9" fontId="12" fillId="0" borderId="2" xfId="0" applyNumberFormat="1" applyFont="1" applyFill="1" applyBorder="1" applyAlignment="1">
      <alignment horizontal="center" vertical="center" wrapText="1"/>
    </xf>
    <xf numFmtId="9" fontId="12" fillId="0" borderId="1" xfId="0" applyNumberFormat="1" applyFont="1" applyFill="1" applyBorder="1" applyAlignment="1">
      <alignment horizontal="center" vertical="center" wrapText="1"/>
    </xf>
    <xf numFmtId="10" fontId="12" fillId="0" borderId="1" xfId="0" applyNumberFormat="1" applyFont="1" applyBorder="1" applyAlignment="1">
      <alignment horizontal="center" vertical="center" wrapText="1"/>
    </xf>
    <xf numFmtId="10" fontId="12" fillId="0" borderId="5" xfId="0" applyNumberFormat="1" applyFont="1" applyBorder="1" applyAlignment="1">
      <alignment horizontal="center" vertical="center" wrapText="1"/>
    </xf>
    <xf numFmtId="9" fontId="12" fillId="5" borderId="63" xfId="0" applyNumberFormat="1" applyFont="1" applyFill="1" applyBorder="1" applyAlignment="1" applyProtection="1">
      <alignment horizontal="center" vertical="center" wrapText="1"/>
      <protection locked="0"/>
    </xf>
    <xf numFmtId="9" fontId="12" fillId="5" borderId="71" xfId="0" applyNumberFormat="1" applyFont="1" applyFill="1" applyBorder="1" applyAlignment="1" applyProtection="1">
      <alignment horizontal="center" vertical="center" wrapText="1"/>
      <protection locked="0"/>
    </xf>
    <xf numFmtId="9" fontId="12" fillId="5" borderId="64" xfId="0" applyNumberFormat="1" applyFont="1" applyFill="1" applyBorder="1" applyAlignment="1" applyProtection="1">
      <alignment horizontal="center" vertical="center" wrapText="1"/>
      <protection locked="0"/>
    </xf>
    <xf numFmtId="10" fontId="12" fillId="0" borderId="22" xfId="0" applyNumberFormat="1" applyFont="1" applyBorder="1" applyAlignment="1">
      <alignment horizontal="center" vertical="center" wrapText="1"/>
    </xf>
    <xf numFmtId="10" fontId="12" fillId="0" borderId="19" xfId="0" applyNumberFormat="1" applyFont="1" applyBorder="1" applyAlignment="1">
      <alignment horizontal="center" vertical="center" wrapText="1"/>
    </xf>
    <xf numFmtId="0" fontId="12" fillId="0" borderId="9"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2" fillId="0" borderId="11" xfId="0" applyFont="1" applyFill="1" applyBorder="1" applyAlignment="1">
      <alignment horizontal="left" vertical="center" wrapText="1"/>
    </xf>
    <xf numFmtId="9" fontId="12" fillId="0" borderId="2" xfId="0" applyNumberFormat="1" applyFont="1" applyBorder="1" applyAlignment="1">
      <alignment horizontal="center" vertical="center" wrapText="1"/>
    </xf>
    <xf numFmtId="0" fontId="16" fillId="0" borderId="0" xfId="0" applyFont="1" applyAlignment="1">
      <alignment horizontal="left" vertical="center" wrapText="1"/>
    </xf>
    <xf numFmtId="0" fontId="18" fillId="0" borderId="7" xfId="0" applyFont="1" applyFill="1" applyBorder="1" applyAlignment="1">
      <alignment horizontal="left" vertical="center" wrapText="1"/>
    </xf>
    <xf numFmtId="0" fontId="18" fillId="0" borderId="12"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13" xfId="0" applyFont="1" applyFill="1" applyBorder="1" applyAlignment="1">
      <alignment horizontal="left" vertical="center" wrapText="1"/>
    </xf>
    <xf numFmtId="9" fontId="15" fillId="0" borderId="8" xfId="1" applyFont="1" applyFill="1" applyBorder="1" applyAlignment="1">
      <alignment horizontal="left" vertical="center" wrapText="1"/>
    </xf>
    <xf numFmtId="9" fontId="15" fillId="0" borderId="13" xfId="1" applyFont="1" applyFill="1" applyBorder="1" applyAlignment="1">
      <alignment horizontal="left" vertical="center" wrapText="1"/>
    </xf>
    <xf numFmtId="9" fontId="15" fillId="0" borderId="69" xfId="1" applyFont="1" applyFill="1" applyBorder="1" applyAlignment="1">
      <alignment horizontal="center" vertical="center" wrapText="1"/>
    </xf>
    <xf numFmtId="9" fontId="15" fillId="0" borderId="70" xfId="1" applyFont="1" applyFill="1" applyBorder="1" applyAlignment="1">
      <alignment horizontal="center" vertical="center" wrapText="1"/>
    </xf>
    <xf numFmtId="9" fontId="15" fillId="0" borderId="22" xfId="1" applyFont="1" applyFill="1" applyBorder="1" applyAlignment="1">
      <alignment horizontal="center" vertical="center" wrapText="1"/>
    </xf>
    <xf numFmtId="9" fontId="15" fillId="0" borderId="19" xfId="1" applyFont="1" applyFill="1" applyBorder="1" applyAlignment="1">
      <alignment horizontal="center" vertical="center" wrapText="1"/>
    </xf>
    <xf numFmtId="9" fontId="18" fillId="0" borderId="22" xfId="1" applyFont="1" applyFill="1" applyBorder="1" applyAlignment="1">
      <alignment horizontal="center" vertical="center" wrapText="1"/>
    </xf>
    <xf numFmtId="9" fontId="18" fillId="0" borderId="19" xfId="1" applyFont="1" applyFill="1" applyBorder="1" applyAlignment="1">
      <alignment horizontal="center" vertical="center" wrapText="1"/>
    </xf>
    <xf numFmtId="9" fontId="15" fillId="0" borderId="22" xfId="1" applyFont="1" applyFill="1" applyBorder="1" applyAlignment="1">
      <alignment horizontal="left" vertical="center" wrapText="1"/>
    </xf>
    <xf numFmtId="9" fontId="15" fillId="0" borderId="5" xfId="1" applyFont="1" applyFill="1" applyBorder="1" applyAlignment="1">
      <alignment horizontal="left" vertical="center" wrapText="1"/>
    </xf>
    <xf numFmtId="0" fontId="18" fillId="0" borderId="28" xfId="0" applyFont="1" applyFill="1" applyBorder="1" applyAlignment="1">
      <alignment horizontal="left" vertical="center" wrapText="1"/>
    </xf>
    <xf numFmtId="0" fontId="18" fillId="0" borderId="26" xfId="0" applyFont="1" applyFill="1" applyBorder="1" applyAlignment="1">
      <alignment horizontal="left" vertical="center" wrapText="1"/>
    </xf>
    <xf numFmtId="0" fontId="18" fillId="0" borderId="27" xfId="0" applyFont="1" applyFill="1" applyBorder="1" applyAlignment="1">
      <alignment horizontal="left" vertical="center" wrapText="1"/>
    </xf>
    <xf numFmtId="0" fontId="18" fillId="0" borderId="15"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16" xfId="0" applyFont="1" applyFill="1" applyBorder="1" applyAlignment="1">
      <alignment horizontal="left" vertical="center" wrapText="1"/>
    </xf>
    <xf numFmtId="0" fontId="15" fillId="0" borderId="63" xfId="0" applyFont="1" applyFill="1" applyBorder="1" applyAlignment="1">
      <alignment horizontal="left" vertical="center" wrapText="1"/>
    </xf>
    <xf numFmtId="0" fontId="15" fillId="0" borderId="64" xfId="0" applyFont="1" applyFill="1" applyBorder="1" applyAlignment="1">
      <alignment horizontal="left" vertical="center" wrapText="1"/>
    </xf>
    <xf numFmtId="0" fontId="18" fillId="0" borderId="25" xfId="0" applyFont="1" applyFill="1" applyBorder="1" applyAlignment="1">
      <alignment horizontal="left" vertical="center" wrapText="1"/>
    </xf>
    <xf numFmtId="0" fontId="18" fillId="0" borderId="23"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18" fillId="0" borderId="6" xfId="0" applyFont="1" applyFill="1" applyBorder="1" applyAlignment="1">
      <alignment horizontal="left" vertical="center" wrapText="1"/>
    </xf>
    <xf numFmtId="9" fontId="15" fillId="5" borderId="63" xfId="1" applyFont="1" applyFill="1" applyBorder="1" applyAlignment="1" applyProtection="1">
      <alignment horizontal="center" vertical="center" wrapText="1"/>
      <protection locked="0"/>
    </xf>
    <xf numFmtId="9" fontId="15" fillId="5" borderId="71" xfId="1" applyFont="1" applyFill="1" applyBorder="1" applyAlignment="1" applyProtection="1">
      <alignment horizontal="center" vertical="center" wrapText="1"/>
      <protection locked="0"/>
    </xf>
    <xf numFmtId="0" fontId="15" fillId="0" borderId="22" xfId="1" applyNumberFormat="1" applyFont="1" applyFill="1" applyBorder="1" applyAlignment="1">
      <alignment horizontal="center" vertical="center" wrapText="1"/>
    </xf>
    <xf numFmtId="0" fontId="15" fillId="0" borderId="19" xfId="1" applyNumberFormat="1" applyFont="1" applyFill="1" applyBorder="1" applyAlignment="1">
      <alignment horizontal="center" vertical="center" wrapText="1"/>
    </xf>
    <xf numFmtId="0" fontId="33" fillId="0" borderId="8" xfId="0" applyFont="1" applyFill="1" applyBorder="1" applyAlignment="1">
      <alignment horizontal="left" vertical="center" wrapText="1"/>
    </xf>
    <xf numFmtId="0" fontId="33" fillId="0" borderId="13" xfId="0" applyFont="1" applyFill="1" applyBorder="1" applyAlignment="1">
      <alignment horizontal="left" vertical="center" wrapText="1"/>
    </xf>
    <xf numFmtId="9" fontId="15" fillId="5" borderId="22" xfId="1" applyFont="1" applyFill="1" applyBorder="1" applyAlignment="1" applyProtection="1">
      <alignment horizontal="center" vertical="center" wrapText="1"/>
      <protection locked="0"/>
    </xf>
    <xf numFmtId="9" fontId="15" fillId="5" borderId="19" xfId="1" applyFont="1" applyFill="1" applyBorder="1" applyAlignment="1" applyProtection="1">
      <alignment horizontal="center" vertical="center" wrapText="1"/>
      <protection locked="0"/>
    </xf>
    <xf numFmtId="9" fontId="15" fillId="0" borderId="6" xfId="1" applyFont="1" applyFill="1" applyBorder="1" applyAlignment="1">
      <alignment horizontal="left" vertical="center" wrapText="1"/>
    </xf>
    <xf numFmtId="0" fontId="18" fillId="0" borderId="22" xfId="0" applyFont="1" applyFill="1" applyBorder="1" applyAlignment="1">
      <alignment horizontal="left" vertical="center" wrapText="1"/>
    </xf>
    <xf numFmtId="0" fontId="18" fillId="0" borderId="5" xfId="0" applyFont="1" applyFill="1" applyBorder="1" applyAlignment="1">
      <alignment horizontal="left" vertical="center" wrapText="1"/>
    </xf>
    <xf numFmtId="9" fontId="15" fillId="5" borderId="69" xfId="1" applyFont="1" applyFill="1" applyBorder="1" applyAlignment="1" applyProtection="1">
      <alignment horizontal="center" vertical="center" wrapText="1"/>
      <protection locked="0"/>
    </xf>
    <xf numFmtId="9" fontId="15" fillId="5" borderId="70" xfId="1" applyFont="1" applyFill="1" applyBorder="1" applyAlignment="1" applyProtection="1">
      <alignment horizontal="center" vertical="center" wrapText="1"/>
      <protection locked="0"/>
    </xf>
    <xf numFmtId="0" fontId="18" fillId="0" borderId="49" xfId="0" applyFont="1" applyFill="1" applyBorder="1" applyAlignment="1">
      <alignment horizontal="left" vertical="center" wrapText="1"/>
    </xf>
    <xf numFmtId="0" fontId="18" fillId="0" borderId="66" xfId="0" applyFont="1" applyFill="1" applyBorder="1" applyAlignment="1">
      <alignment horizontal="left" vertical="center" wrapText="1"/>
    </xf>
    <xf numFmtId="9" fontId="15" fillId="0" borderId="48" xfId="1" applyFont="1" applyFill="1" applyBorder="1" applyAlignment="1">
      <alignment horizontal="left" vertical="center" wrapText="1"/>
    </xf>
    <xf numFmtId="9" fontId="15" fillId="0" borderId="41" xfId="1" applyFont="1" applyFill="1" applyBorder="1" applyAlignment="1">
      <alignment horizontal="left" vertical="center" wrapText="1"/>
    </xf>
    <xf numFmtId="9" fontId="15" fillId="0" borderId="67" xfId="1" applyFont="1" applyFill="1" applyBorder="1" applyAlignment="1">
      <alignment horizontal="left" vertical="center" wrapText="1"/>
    </xf>
    <xf numFmtId="0" fontId="18" fillId="0" borderId="38" xfId="0" applyFont="1" applyFill="1" applyBorder="1" applyAlignment="1">
      <alignment horizontal="left" vertical="center" wrapText="1"/>
    </xf>
    <xf numFmtId="0" fontId="18" fillId="0" borderId="47" xfId="0" applyFont="1" applyFill="1" applyBorder="1" applyAlignment="1">
      <alignment horizontal="left" vertical="center" wrapText="1"/>
    </xf>
    <xf numFmtId="0" fontId="18" fillId="0" borderId="37" xfId="0" applyFont="1" applyFill="1" applyBorder="1" applyAlignment="1">
      <alignment horizontal="left" vertical="center" wrapText="1"/>
    </xf>
    <xf numFmtId="0" fontId="18" fillId="0" borderId="65" xfId="0" applyFont="1" applyFill="1" applyBorder="1" applyAlignment="1">
      <alignment horizontal="left" vertical="center" wrapText="1"/>
    </xf>
    <xf numFmtId="9" fontId="15" fillId="5" borderId="72" xfId="1" applyFont="1" applyFill="1" applyBorder="1" applyAlignment="1" applyProtection="1">
      <alignment horizontal="center" vertical="center" wrapText="1"/>
      <protection locked="0"/>
    </xf>
    <xf numFmtId="9" fontId="15" fillId="5" borderId="73" xfId="1" applyFont="1" applyFill="1" applyBorder="1" applyAlignment="1" applyProtection="1">
      <alignment horizontal="center" vertical="center" wrapText="1"/>
      <protection locked="0"/>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18" fillId="0" borderId="10" xfId="0" applyFont="1" applyBorder="1" applyAlignment="1">
      <alignment horizontal="left" vertical="center" wrapText="1"/>
    </xf>
    <xf numFmtId="0" fontId="18" fillId="0" borderId="1" xfId="0" applyFont="1" applyBorder="1" applyAlignment="1">
      <alignment horizontal="left" vertical="center" wrapText="1"/>
    </xf>
    <xf numFmtId="0" fontId="18" fillId="0" borderId="11" xfId="0" applyFont="1" applyBorder="1" applyAlignment="1">
      <alignment horizontal="left" vertical="center" wrapText="1"/>
    </xf>
    <xf numFmtId="0" fontId="18" fillId="0" borderId="7" xfId="0" applyFont="1" applyBorder="1" applyAlignment="1">
      <alignment vertical="center" wrapText="1"/>
    </xf>
    <xf numFmtId="0" fontId="18" fillId="0" borderId="12" xfId="0" applyFont="1" applyBorder="1" applyAlignment="1">
      <alignment vertical="center" wrapText="1"/>
    </xf>
    <xf numFmtId="0" fontId="18" fillId="0" borderId="8" xfId="0" applyFont="1" applyBorder="1" applyAlignment="1">
      <alignment vertical="center" wrapText="1"/>
    </xf>
    <xf numFmtId="0" fontId="18" fillId="0" borderId="13" xfId="0" applyFont="1" applyBorder="1" applyAlignment="1">
      <alignment vertical="center" wrapText="1"/>
    </xf>
    <xf numFmtId="9" fontId="18" fillId="0" borderId="8" xfId="0" applyNumberFormat="1" applyFont="1" applyBorder="1" applyAlignment="1">
      <alignment horizontal="center" vertical="center" wrapText="1"/>
    </xf>
    <xf numFmtId="9" fontId="18" fillId="0" borderId="13" xfId="0" applyNumberFormat="1" applyFont="1" applyBorder="1" applyAlignment="1">
      <alignment horizontal="center" vertical="center" wrapText="1"/>
    </xf>
    <xf numFmtId="0" fontId="18" fillId="0" borderId="55" xfId="0" applyFont="1" applyBorder="1" applyAlignment="1">
      <alignment vertical="center" wrapText="1"/>
    </xf>
    <xf numFmtId="0" fontId="18" fillId="0" borderId="56" xfId="0" applyFont="1" applyBorder="1" applyAlignment="1">
      <alignment vertical="center" wrapText="1"/>
    </xf>
    <xf numFmtId="0" fontId="18" fillId="0" borderId="53" xfId="0" applyFont="1" applyBorder="1" applyAlignment="1">
      <alignment vertical="center" wrapText="1"/>
    </xf>
    <xf numFmtId="0" fontId="18" fillId="0" borderId="57" xfId="0" applyFont="1" applyBorder="1" applyAlignment="1">
      <alignment vertical="center" wrapText="1"/>
    </xf>
    <xf numFmtId="9" fontId="18" fillId="0" borderId="53" xfId="0" applyNumberFormat="1" applyFont="1" applyBorder="1" applyAlignment="1">
      <alignment horizontal="center" vertical="center" wrapText="1"/>
    </xf>
    <xf numFmtId="9" fontId="18" fillId="0" borderId="57" xfId="0" applyNumberFormat="1" applyFont="1" applyBorder="1" applyAlignment="1">
      <alignment horizontal="center" vertical="center" wrapText="1"/>
    </xf>
    <xf numFmtId="10" fontId="18" fillId="5" borderId="53" xfId="0" applyNumberFormat="1" applyFont="1" applyFill="1" applyBorder="1" applyAlignment="1" applyProtection="1">
      <alignment horizontal="center" vertical="center" wrapText="1"/>
      <protection locked="0"/>
    </xf>
    <xf numFmtId="10" fontId="18" fillId="5" borderId="57" xfId="0" applyNumberFormat="1" applyFont="1" applyFill="1" applyBorder="1" applyAlignment="1" applyProtection="1">
      <alignment horizontal="center" vertical="center" wrapText="1"/>
      <protection locked="0"/>
    </xf>
    <xf numFmtId="10" fontId="18" fillId="5" borderId="8" xfId="0" applyNumberFormat="1" applyFont="1" applyFill="1" applyBorder="1" applyAlignment="1" applyProtection="1">
      <alignment horizontal="center" vertical="center" wrapText="1"/>
      <protection locked="0"/>
    </xf>
    <xf numFmtId="10" fontId="18" fillId="5" borderId="13" xfId="0" applyNumberFormat="1" applyFont="1" applyFill="1" applyBorder="1" applyAlignment="1" applyProtection="1">
      <alignment horizontal="center" vertical="center" wrapText="1"/>
      <protection locked="0"/>
    </xf>
    <xf numFmtId="10" fontId="18" fillId="0" borderId="53" xfId="0" applyNumberFormat="1" applyFont="1" applyBorder="1" applyAlignment="1">
      <alignment horizontal="center" vertical="center" wrapText="1"/>
    </xf>
    <xf numFmtId="10" fontId="18" fillId="0" borderId="57" xfId="0" applyNumberFormat="1" applyFont="1" applyBorder="1" applyAlignment="1">
      <alignment horizontal="center" vertical="center" wrapText="1"/>
    </xf>
    <xf numFmtId="10" fontId="18" fillId="0" borderId="8" xfId="0" applyNumberFormat="1" applyFont="1" applyBorder="1" applyAlignment="1">
      <alignment horizontal="center" vertical="center" wrapText="1"/>
    </xf>
    <xf numFmtId="10" fontId="18" fillId="0" borderId="13" xfId="0" applyNumberFormat="1" applyFont="1" applyBorder="1" applyAlignment="1">
      <alignment horizontal="center" vertical="center" wrapText="1"/>
    </xf>
    <xf numFmtId="10" fontId="18" fillId="5" borderId="54" xfId="0" applyNumberFormat="1" applyFont="1" applyFill="1" applyBorder="1" applyAlignment="1" applyProtection="1">
      <alignment horizontal="center" vertical="center" wrapText="1"/>
      <protection locked="0"/>
    </xf>
    <xf numFmtId="10" fontId="18" fillId="5" borderId="58" xfId="0" applyNumberFormat="1" applyFont="1" applyFill="1" applyBorder="1" applyAlignment="1" applyProtection="1">
      <alignment horizontal="center" vertical="center" wrapText="1"/>
      <protection locked="0"/>
    </xf>
    <xf numFmtId="0" fontId="18" fillId="0" borderId="44" xfId="0" applyFont="1" applyBorder="1" applyAlignment="1">
      <alignment horizontal="left" vertical="center" wrapText="1"/>
    </xf>
    <xf numFmtId="0" fontId="18" fillId="0" borderId="45" xfId="0" applyFont="1" applyBorder="1" applyAlignment="1">
      <alignment horizontal="left" vertical="center" wrapText="1"/>
    </xf>
    <xf numFmtId="0" fontId="18" fillId="0" borderId="46" xfId="0" applyFont="1" applyBorder="1" applyAlignment="1">
      <alignment horizontal="left" vertical="center" wrapText="1"/>
    </xf>
    <xf numFmtId="0" fontId="18" fillId="0" borderId="29" xfId="0" applyFont="1" applyBorder="1" applyAlignment="1">
      <alignment vertical="center" wrapText="1"/>
    </xf>
    <xf numFmtId="0" fontId="18" fillId="0" borderId="4" xfId="0" applyFont="1" applyBorder="1" applyAlignment="1">
      <alignment vertical="center" wrapText="1"/>
    </xf>
    <xf numFmtId="0" fontId="18" fillId="0" borderId="42" xfId="0" applyFont="1" applyBorder="1" applyAlignment="1">
      <alignment vertical="center" wrapText="1"/>
    </xf>
    <xf numFmtId="9" fontId="18" fillId="0" borderId="1" xfId="0" applyNumberFormat="1" applyFont="1" applyBorder="1" applyAlignment="1">
      <alignment horizontal="center" vertical="center" wrapText="1"/>
    </xf>
    <xf numFmtId="0" fontId="18" fillId="0" borderId="30" xfId="0" applyFont="1" applyBorder="1" applyAlignment="1">
      <alignment vertical="center" wrapText="1"/>
    </xf>
    <xf numFmtId="0" fontId="18" fillId="0" borderId="43" xfId="0" applyFont="1" applyBorder="1" applyAlignment="1">
      <alignment vertical="center" wrapText="1"/>
    </xf>
    <xf numFmtId="9" fontId="18" fillId="0" borderId="6" xfId="0" applyNumberFormat="1" applyFont="1" applyBorder="1" applyAlignment="1">
      <alignment horizontal="center" vertical="center" wrapText="1"/>
    </xf>
    <xf numFmtId="9" fontId="18" fillId="0" borderId="2" xfId="0" applyNumberFormat="1" applyFont="1" applyBorder="1" applyAlignment="1">
      <alignment horizontal="center" vertical="center" wrapText="1"/>
    </xf>
    <xf numFmtId="10" fontId="18" fillId="5" borderId="1" xfId="0" applyNumberFormat="1" applyFont="1" applyFill="1" applyBorder="1" applyAlignment="1" applyProtection="1">
      <alignment horizontal="center" vertical="center" wrapText="1"/>
      <protection locked="0"/>
    </xf>
    <xf numFmtId="10" fontId="18" fillId="5" borderId="6" xfId="0" applyNumberFormat="1" applyFont="1" applyFill="1" applyBorder="1" applyAlignment="1" applyProtection="1">
      <alignment horizontal="center" vertical="center" wrapText="1"/>
      <protection locked="0"/>
    </xf>
    <xf numFmtId="10" fontId="18" fillId="5" borderId="2" xfId="0" applyNumberFormat="1" applyFont="1" applyFill="1" applyBorder="1" applyAlignment="1" applyProtection="1">
      <alignment horizontal="center" vertical="center" wrapText="1"/>
      <protection locked="0"/>
    </xf>
    <xf numFmtId="10" fontId="18" fillId="0" borderId="1" xfId="0" applyNumberFormat="1" applyFont="1" applyBorder="1" applyAlignment="1">
      <alignment horizontal="center" vertical="center" wrapText="1"/>
    </xf>
    <xf numFmtId="10" fontId="18" fillId="0" borderId="6" xfId="0" applyNumberFormat="1" applyFont="1" applyBorder="1" applyAlignment="1">
      <alignment horizontal="center" vertical="center" wrapText="1"/>
    </xf>
    <xf numFmtId="10" fontId="18" fillId="0" borderId="2" xfId="0" applyNumberFormat="1" applyFont="1" applyBorder="1" applyAlignment="1">
      <alignment horizontal="center" vertical="center" wrapText="1"/>
    </xf>
    <xf numFmtId="10" fontId="18" fillId="5" borderId="9" xfId="0" applyNumberFormat="1" applyFont="1" applyFill="1" applyBorder="1" applyAlignment="1" applyProtection="1">
      <alignment horizontal="center" vertical="center" wrapText="1"/>
      <protection locked="0"/>
    </xf>
    <xf numFmtId="10" fontId="18" fillId="5" borderId="11" xfId="0" applyNumberFormat="1" applyFont="1" applyFill="1" applyBorder="1" applyAlignment="1" applyProtection="1">
      <alignment horizontal="center" vertical="center" wrapText="1"/>
      <protection locked="0"/>
    </xf>
    <xf numFmtId="10" fontId="18" fillId="5" borderId="14" xfId="0" applyNumberFormat="1" applyFont="1" applyFill="1" applyBorder="1" applyAlignment="1" applyProtection="1">
      <alignment horizontal="center" vertical="center" wrapText="1"/>
      <protection locked="0"/>
    </xf>
    <xf numFmtId="10" fontId="18" fillId="5" borderId="21" xfId="0" applyNumberFormat="1" applyFont="1" applyFill="1" applyBorder="1" applyAlignment="1" applyProtection="1">
      <alignment horizontal="center" vertical="center" wrapText="1"/>
      <protection locked="0"/>
    </xf>
    <xf numFmtId="10" fontId="18" fillId="5" borderId="18" xfId="0" applyNumberFormat="1" applyFont="1" applyFill="1" applyBorder="1" applyAlignment="1" applyProtection="1">
      <alignment horizontal="center" vertical="center" wrapText="1"/>
      <protection locked="0"/>
    </xf>
    <xf numFmtId="1" fontId="18" fillId="0" borderId="15" xfId="0" applyNumberFormat="1" applyFont="1" applyBorder="1" applyAlignment="1">
      <alignment horizontal="left" vertical="center" wrapText="1"/>
    </xf>
    <xf numFmtId="1" fontId="18" fillId="0" borderId="3" xfId="0" applyNumberFormat="1" applyFont="1" applyBorder="1" applyAlignment="1">
      <alignment horizontal="left" vertical="center" wrapText="1"/>
    </xf>
    <xf numFmtId="1" fontId="18" fillId="0" borderId="16" xfId="0" applyNumberFormat="1" applyFont="1" applyBorder="1" applyAlignment="1">
      <alignment horizontal="left" vertical="center" wrapText="1"/>
    </xf>
    <xf numFmtId="0" fontId="18" fillId="0" borderId="47" xfId="0" applyFont="1" applyBorder="1" applyAlignment="1">
      <alignment horizontal="left" vertical="center" wrapText="1"/>
    </xf>
    <xf numFmtId="0" fontId="18" fillId="0" borderId="37"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9" fontId="18" fillId="0" borderId="48" xfId="0" applyNumberFormat="1" applyFont="1" applyBorder="1" applyAlignment="1">
      <alignment horizontal="center" vertical="center" wrapText="1"/>
    </xf>
    <xf numFmtId="9" fontId="18" fillId="0" borderId="41" xfId="0" applyNumberFormat="1" applyFont="1" applyBorder="1" applyAlignment="1">
      <alignment horizontal="center" vertical="center" wrapText="1"/>
    </xf>
    <xf numFmtId="0" fontId="18" fillId="0" borderId="25"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18" fillId="0" borderId="5" xfId="0" applyFont="1" applyBorder="1" applyAlignment="1">
      <alignment horizontal="left" vertical="center" wrapText="1"/>
    </xf>
    <xf numFmtId="9" fontId="18" fillId="0" borderId="22" xfId="0" applyNumberFormat="1" applyFont="1" applyBorder="1" applyAlignment="1">
      <alignment horizontal="center" vertical="center" wrapText="1"/>
    </xf>
    <xf numFmtId="9" fontId="18" fillId="0" borderId="5" xfId="0" applyNumberFormat="1" applyFont="1" applyBorder="1" applyAlignment="1">
      <alignment horizontal="center" vertical="center" wrapText="1"/>
    </xf>
    <xf numFmtId="9" fontId="18" fillId="0" borderId="19" xfId="0" applyNumberFormat="1" applyFont="1" applyBorder="1" applyAlignment="1">
      <alignment horizontal="center" vertical="center" wrapText="1"/>
    </xf>
    <xf numFmtId="0" fontId="18" fillId="0" borderId="12" xfId="0" applyFont="1" applyBorder="1" applyAlignment="1">
      <alignment horizontal="left" vertical="center" wrapText="1"/>
    </xf>
    <xf numFmtId="1" fontId="18" fillId="0" borderId="10" xfId="0" applyNumberFormat="1" applyFont="1" applyBorder="1" applyAlignment="1">
      <alignment horizontal="left" vertical="center" wrapText="1"/>
    </xf>
    <xf numFmtId="1" fontId="18" fillId="0" borderId="1" xfId="0" applyNumberFormat="1" applyFont="1" applyBorder="1" applyAlignment="1">
      <alignment horizontal="left" vertical="center" wrapText="1"/>
    </xf>
    <xf numFmtId="1" fontId="18" fillId="0" borderId="11" xfId="0" applyNumberFormat="1" applyFont="1" applyBorder="1" applyAlignment="1">
      <alignment horizontal="left" vertical="center" wrapText="1"/>
    </xf>
    <xf numFmtId="0" fontId="18" fillId="0" borderId="20" xfId="0" applyFont="1" applyBorder="1" applyAlignment="1">
      <alignment vertical="center" wrapText="1"/>
    </xf>
    <xf numFmtId="0" fontId="18" fillId="0" borderId="10" xfId="0" applyFont="1" applyBorder="1" applyAlignment="1">
      <alignment vertical="center" wrapText="1"/>
    </xf>
    <xf numFmtId="0" fontId="18" fillId="0" borderId="6" xfId="0" applyFont="1" applyFill="1" applyBorder="1" applyAlignment="1">
      <alignment vertical="center" wrapText="1"/>
    </xf>
    <xf numFmtId="0" fontId="18" fillId="0" borderId="1" xfId="0" applyFont="1" applyFill="1" applyBorder="1" applyAlignment="1">
      <alignment vertical="center" wrapText="1"/>
    </xf>
    <xf numFmtId="0" fontId="18" fillId="0" borderId="13" xfId="0" applyFont="1" applyFill="1" applyBorder="1" applyAlignment="1">
      <alignment vertical="center" wrapText="1"/>
    </xf>
    <xf numFmtId="0" fontId="18" fillId="0" borderId="20" xfId="0" applyFont="1" applyBorder="1" applyAlignment="1">
      <alignment horizontal="left" vertical="center" wrapText="1"/>
    </xf>
    <xf numFmtId="0" fontId="18" fillId="0" borderId="6" xfId="0" applyFont="1" applyBorder="1" applyAlignment="1">
      <alignment horizontal="left" vertical="center" wrapText="1"/>
    </xf>
    <xf numFmtId="0" fontId="18" fillId="0" borderId="13" xfId="0" applyFont="1" applyBorder="1" applyAlignment="1">
      <alignment horizontal="left" vertical="center" wrapText="1"/>
    </xf>
    <xf numFmtId="0" fontId="18" fillId="0" borderId="28" xfId="0" applyFont="1" applyBorder="1" applyAlignment="1">
      <alignment horizontal="left" vertical="center" wrapText="1"/>
    </xf>
    <xf numFmtId="0" fontId="18" fillId="0" borderId="26" xfId="0" applyFont="1" applyBorder="1" applyAlignment="1">
      <alignment horizontal="left" vertical="center" wrapText="1"/>
    </xf>
    <xf numFmtId="0" fontId="18" fillId="0" borderId="27" xfId="0" applyFont="1" applyBorder="1" applyAlignment="1">
      <alignment horizontal="left" vertical="center" wrapText="1"/>
    </xf>
    <xf numFmtId="10" fontId="18" fillId="5" borderId="48" xfId="0" applyNumberFormat="1" applyFont="1" applyFill="1" applyBorder="1" applyAlignment="1" applyProtection="1">
      <alignment horizontal="center" vertical="center" wrapText="1"/>
      <protection locked="0"/>
    </xf>
    <xf numFmtId="10" fontId="18" fillId="5" borderId="41" xfId="0" applyNumberFormat="1" applyFont="1" applyFill="1" applyBorder="1" applyAlignment="1" applyProtection="1">
      <alignment horizontal="center" vertical="center" wrapText="1"/>
      <protection locked="0"/>
    </xf>
    <xf numFmtId="10" fontId="18" fillId="0" borderId="22" xfId="0" applyNumberFormat="1" applyFont="1" applyBorder="1" applyAlignment="1">
      <alignment horizontal="center" vertical="center" wrapText="1"/>
    </xf>
    <xf numFmtId="10" fontId="18" fillId="0" borderId="5" xfId="0" applyNumberFormat="1" applyFont="1" applyBorder="1" applyAlignment="1">
      <alignment horizontal="center" vertical="center" wrapText="1"/>
    </xf>
    <xf numFmtId="10" fontId="18" fillId="0" borderId="19" xfId="0" applyNumberFormat="1" applyFont="1" applyBorder="1" applyAlignment="1">
      <alignment horizontal="center" vertical="center" wrapText="1"/>
    </xf>
    <xf numFmtId="10" fontId="18" fillId="0" borderId="48" xfId="0" applyNumberFormat="1" applyFont="1" applyBorder="1" applyAlignment="1">
      <alignment horizontal="center" vertical="center" wrapText="1"/>
    </xf>
    <xf numFmtId="10" fontId="18" fillId="0" borderId="41" xfId="0" applyNumberFormat="1" applyFont="1" applyBorder="1" applyAlignment="1">
      <alignment horizontal="center" vertical="center" wrapText="1"/>
    </xf>
    <xf numFmtId="10" fontId="18" fillId="5" borderId="63" xfId="0" applyNumberFormat="1" applyFont="1" applyFill="1" applyBorder="1" applyAlignment="1" applyProtection="1">
      <alignment horizontal="center" vertical="center" wrapText="1"/>
      <protection locked="0"/>
    </xf>
    <xf numFmtId="10" fontId="18" fillId="5" borderId="64" xfId="0" applyNumberFormat="1" applyFont="1" applyFill="1" applyBorder="1" applyAlignment="1" applyProtection="1">
      <alignment horizontal="center" vertical="center" wrapText="1"/>
      <protection locked="0"/>
    </xf>
    <xf numFmtId="10" fontId="18" fillId="5" borderId="71" xfId="0" applyNumberFormat="1" applyFont="1" applyFill="1" applyBorder="1" applyAlignment="1" applyProtection="1">
      <alignment horizontal="center" vertical="center" wrapText="1"/>
      <protection locked="0"/>
    </xf>
    <xf numFmtId="10" fontId="18" fillId="5" borderId="72" xfId="0" applyNumberFormat="1" applyFont="1" applyFill="1" applyBorder="1" applyAlignment="1" applyProtection="1">
      <alignment horizontal="center" vertical="center" wrapText="1"/>
      <protection locked="0"/>
    </xf>
    <xf numFmtId="10" fontId="18" fillId="5" borderId="73" xfId="0" applyNumberFormat="1" applyFont="1" applyFill="1" applyBorder="1" applyAlignment="1" applyProtection="1">
      <alignment horizontal="center" vertical="center" wrapText="1"/>
      <protection locked="0"/>
    </xf>
    <xf numFmtId="10" fontId="18" fillId="5" borderId="22" xfId="0" applyNumberFormat="1" applyFont="1" applyFill="1" applyBorder="1" applyAlignment="1" applyProtection="1">
      <alignment horizontal="center" vertical="center" wrapText="1"/>
      <protection locked="0"/>
    </xf>
    <xf numFmtId="10" fontId="18" fillId="5" borderId="5" xfId="0" applyNumberFormat="1" applyFont="1" applyFill="1" applyBorder="1" applyAlignment="1" applyProtection="1">
      <alignment horizontal="center" vertical="center" wrapText="1"/>
      <protection locked="0"/>
    </xf>
    <xf numFmtId="10" fontId="18" fillId="5" borderId="19" xfId="0" applyNumberFormat="1" applyFont="1" applyFill="1" applyBorder="1" applyAlignment="1" applyProtection="1">
      <alignment horizontal="center" vertical="center" wrapText="1"/>
      <protection locked="0"/>
    </xf>
    <xf numFmtId="0" fontId="18" fillId="0" borderId="17" xfId="0" applyFont="1" applyBorder="1" applyAlignment="1">
      <alignment vertical="center" wrapText="1"/>
    </xf>
    <xf numFmtId="0" fontId="18" fillId="0" borderId="1" xfId="0" applyFont="1" applyBorder="1" applyAlignment="1">
      <alignment vertical="center" wrapText="1"/>
    </xf>
    <xf numFmtId="0" fontId="18" fillId="0" borderId="2" xfId="0" applyFont="1" applyBorder="1" applyAlignment="1">
      <alignment vertical="center" wrapText="1"/>
    </xf>
  </cellXfs>
  <cellStyles count="3">
    <cellStyle name="Comma" xfId="2" builtinId="3"/>
    <cellStyle name="Normal" xfId="0" builtinId="0"/>
    <cellStyle name="Percent" xfId="1" builtinId="5"/>
  </cellStyles>
  <dxfs count="23">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0085AD"/>
      <color rgb="FFCACBD0"/>
      <color rgb="FFB2D0AD"/>
      <color rgb="FFCADCE5"/>
      <color rgb="FFD2E1D1"/>
      <color rgb="FF9CC6D8"/>
      <color rgb="FF9895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microsoft.com/office/2007/relationships/hdphoto" Target="../media/hdphoto1.wdp"/><Relationship Id="rId1" Type="http://schemas.openxmlformats.org/officeDocument/2006/relationships/image" Target="../media/image5.png"/><Relationship Id="rId5" Type="http://schemas.openxmlformats.org/officeDocument/2006/relationships/image" Target="../media/image6.jpeg"/><Relationship Id="rId4"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microsoft.com/office/2007/relationships/hdphoto" Target="../media/hdphoto2.wdp"/><Relationship Id="rId1" Type="http://schemas.openxmlformats.org/officeDocument/2006/relationships/image" Target="../media/image7.png"/><Relationship Id="rId5" Type="http://schemas.openxmlformats.org/officeDocument/2006/relationships/image" Target="../media/image8.jpeg"/><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microsoft.com/office/2007/relationships/hdphoto" Target="../media/hdphoto3.wdp"/><Relationship Id="rId1" Type="http://schemas.openxmlformats.org/officeDocument/2006/relationships/image" Target="../media/image9.png"/><Relationship Id="rId5" Type="http://schemas.openxmlformats.org/officeDocument/2006/relationships/image" Target="../media/image10.jpeg"/><Relationship Id="rId4"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microsoft.com/office/2007/relationships/hdphoto" Target="../media/hdphoto4.wdp"/><Relationship Id="rId1" Type="http://schemas.openxmlformats.org/officeDocument/2006/relationships/image" Target="../media/image11.png"/><Relationship Id="rId5" Type="http://schemas.openxmlformats.org/officeDocument/2006/relationships/image" Target="../media/image12.jpe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47918</xdr:colOff>
      <xdr:row>0</xdr:row>
      <xdr:rowOff>74295</xdr:rowOff>
    </xdr:from>
    <xdr:to>
      <xdr:col>1</xdr:col>
      <xdr:colOff>648517</xdr:colOff>
      <xdr:row>1</xdr:row>
      <xdr:rowOff>990600</xdr:rowOff>
    </xdr:to>
    <xdr:pic>
      <xdr:nvPicPr>
        <xdr:cNvPr id="10" name="Picture 9">
          <a:extLst>
            <a:ext uri="{FF2B5EF4-FFF2-40B4-BE49-F238E27FC236}">
              <a16:creationId xmlns:a16="http://schemas.microsoft.com/office/drawing/2014/main" id="{04BF9022-0934-45AF-B09C-CC6DCBB0C54E}"/>
            </a:ext>
          </a:extLst>
        </xdr:cNvPr>
        <xdr:cNvPicPr>
          <a:picLocks noChangeAspect="1"/>
        </xdr:cNvPicPr>
      </xdr:nvPicPr>
      <xdr:blipFill>
        <a:blip xmlns:r="http://schemas.openxmlformats.org/officeDocument/2006/relationships" r:embed="rId1"/>
        <a:stretch>
          <a:fillRect/>
        </a:stretch>
      </xdr:blipFill>
      <xdr:spPr>
        <a:xfrm>
          <a:off x="346856" y="74295"/>
          <a:ext cx="600599" cy="1203520"/>
        </a:xfrm>
        <a:prstGeom prst="rect">
          <a:avLst/>
        </a:prstGeom>
      </xdr:spPr>
    </xdr:pic>
    <xdr:clientData/>
  </xdr:twoCellAnchor>
  <xdr:twoCellAnchor editAs="oneCell">
    <xdr:from>
      <xdr:col>1</xdr:col>
      <xdr:colOff>723052</xdr:colOff>
      <xdr:row>0</xdr:row>
      <xdr:rowOff>73751</xdr:rowOff>
    </xdr:from>
    <xdr:to>
      <xdr:col>1</xdr:col>
      <xdr:colOff>3455641</xdr:colOff>
      <xdr:row>1</xdr:row>
      <xdr:rowOff>992823</xdr:rowOff>
    </xdr:to>
    <xdr:pic>
      <xdr:nvPicPr>
        <xdr:cNvPr id="11" name="Picture 10">
          <a:extLst>
            <a:ext uri="{FF2B5EF4-FFF2-40B4-BE49-F238E27FC236}">
              <a16:creationId xmlns:a16="http://schemas.microsoft.com/office/drawing/2014/main" id="{5F7695D3-5A5F-47D8-9E43-162EC4B047D2}"/>
            </a:ext>
          </a:extLst>
        </xdr:cNvPr>
        <xdr:cNvPicPr>
          <a:picLocks noChangeAspect="1"/>
        </xdr:cNvPicPr>
      </xdr:nvPicPr>
      <xdr:blipFill>
        <a:blip xmlns:r="http://schemas.openxmlformats.org/officeDocument/2006/relationships" r:embed="rId2"/>
        <a:stretch>
          <a:fillRect/>
        </a:stretch>
      </xdr:blipFill>
      <xdr:spPr>
        <a:xfrm>
          <a:off x="1021990" y="73751"/>
          <a:ext cx="2738939" cy="1206287"/>
        </a:xfrm>
        <a:prstGeom prst="rect">
          <a:avLst/>
        </a:prstGeom>
      </xdr:spPr>
    </xdr:pic>
    <xdr:clientData/>
  </xdr:twoCellAnchor>
  <xdr:twoCellAnchor editAs="oneCell">
    <xdr:from>
      <xdr:col>1</xdr:col>
      <xdr:colOff>3495675</xdr:colOff>
      <xdr:row>0</xdr:row>
      <xdr:rowOff>76200</xdr:rowOff>
    </xdr:from>
    <xdr:to>
      <xdr:col>1</xdr:col>
      <xdr:colOff>4802507</xdr:colOff>
      <xdr:row>1</xdr:row>
      <xdr:rowOff>990975</xdr:rowOff>
    </xdr:to>
    <xdr:pic>
      <xdr:nvPicPr>
        <xdr:cNvPr id="4" name="Picture 3" descr="HCWH Europe (@HCWHeurope) | Twitter">
          <a:extLst>
            <a:ext uri="{FF2B5EF4-FFF2-40B4-BE49-F238E27FC236}">
              <a16:creationId xmlns:a16="http://schemas.microsoft.com/office/drawing/2014/main" id="{B07E9679-4077-488C-82AA-E2C81458B33F}"/>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270" t="7537" r="7650" b="8298"/>
        <a:stretch/>
      </xdr:blipFill>
      <xdr:spPr bwMode="auto">
        <a:xfrm>
          <a:off x="3800475" y="76200"/>
          <a:ext cx="1306832" cy="126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781236</xdr:colOff>
      <xdr:row>0</xdr:row>
      <xdr:rowOff>36403</xdr:rowOff>
    </xdr:from>
    <xdr:to>
      <xdr:col>8</xdr:col>
      <xdr:colOff>144706</xdr:colOff>
      <xdr:row>0</xdr:row>
      <xdr:rowOff>648299</xdr:rowOff>
    </xdr:to>
    <xdr:pic>
      <xdr:nvPicPr>
        <xdr:cNvPr id="2" name="Picture 1">
          <a:extLst>
            <a:ext uri="{FF2B5EF4-FFF2-40B4-BE49-F238E27FC236}">
              <a16:creationId xmlns:a16="http://schemas.microsoft.com/office/drawing/2014/main" id="{6B06CDC2-5D3D-4198-8090-6BBACE607FAA}"/>
            </a:ext>
          </a:extLst>
        </xdr:cNvPr>
        <xdr:cNvPicPr>
          <a:picLocks noChangeAspect="1"/>
        </xdr:cNvPicPr>
      </xdr:nvPicPr>
      <xdr:blipFill>
        <a:blip xmlns:r="http://schemas.openxmlformats.org/officeDocument/2006/relationships" r:embed="rId1"/>
        <a:stretch>
          <a:fillRect/>
        </a:stretch>
      </xdr:blipFill>
      <xdr:spPr>
        <a:xfrm>
          <a:off x="8580530" y="36403"/>
          <a:ext cx="307939" cy="611896"/>
        </a:xfrm>
        <a:prstGeom prst="rect">
          <a:avLst/>
        </a:prstGeom>
      </xdr:spPr>
    </xdr:pic>
    <xdr:clientData/>
  </xdr:twoCellAnchor>
  <xdr:twoCellAnchor editAs="oneCell">
    <xdr:from>
      <xdr:col>8</xdr:col>
      <xdr:colOff>204881</xdr:colOff>
      <xdr:row>0</xdr:row>
      <xdr:rowOff>35858</xdr:rowOff>
    </xdr:from>
    <xdr:to>
      <xdr:col>9</xdr:col>
      <xdr:colOff>428624</xdr:colOff>
      <xdr:row>0</xdr:row>
      <xdr:rowOff>649158</xdr:rowOff>
    </xdr:to>
    <xdr:pic>
      <xdr:nvPicPr>
        <xdr:cNvPr id="3" name="Picture 2">
          <a:extLst>
            <a:ext uri="{FF2B5EF4-FFF2-40B4-BE49-F238E27FC236}">
              <a16:creationId xmlns:a16="http://schemas.microsoft.com/office/drawing/2014/main" id="{7ED25B3B-E1EF-45DA-9EEB-A73997674D87}"/>
            </a:ext>
          </a:extLst>
        </xdr:cNvPr>
        <xdr:cNvPicPr>
          <a:picLocks noChangeAspect="1"/>
        </xdr:cNvPicPr>
      </xdr:nvPicPr>
      <xdr:blipFill>
        <a:blip xmlns:r="http://schemas.openxmlformats.org/officeDocument/2006/relationships" r:embed="rId2"/>
        <a:stretch>
          <a:fillRect/>
        </a:stretch>
      </xdr:blipFill>
      <xdr:spPr>
        <a:xfrm>
          <a:off x="8945469" y="35858"/>
          <a:ext cx="1419598" cy="613300"/>
        </a:xfrm>
        <a:prstGeom prst="rect">
          <a:avLst/>
        </a:prstGeom>
      </xdr:spPr>
    </xdr:pic>
    <xdr:clientData/>
  </xdr:twoCellAnchor>
  <xdr:twoCellAnchor editAs="oneCell">
    <xdr:from>
      <xdr:col>9</xdr:col>
      <xdr:colOff>452400</xdr:colOff>
      <xdr:row>0</xdr:row>
      <xdr:rowOff>38473</xdr:rowOff>
    </xdr:from>
    <xdr:to>
      <xdr:col>10</xdr:col>
      <xdr:colOff>162565</xdr:colOff>
      <xdr:row>0</xdr:row>
      <xdr:rowOff>650473</xdr:rowOff>
    </xdr:to>
    <xdr:pic>
      <xdr:nvPicPr>
        <xdr:cNvPr id="4" name="Picture 3" descr="HCWH Europe (@HCWHeurope) | Twitter">
          <a:extLst>
            <a:ext uri="{FF2B5EF4-FFF2-40B4-BE49-F238E27FC236}">
              <a16:creationId xmlns:a16="http://schemas.microsoft.com/office/drawing/2014/main" id="{09E59829-4982-4289-A322-4A4AE5943A1B}"/>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270" t="7537" r="7650" b="8298"/>
        <a:stretch/>
      </xdr:blipFill>
      <xdr:spPr bwMode="auto">
        <a:xfrm>
          <a:off x="10392018" y="38473"/>
          <a:ext cx="621016" cy="61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13607</xdr:colOff>
      <xdr:row>1</xdr:row>
      <xdr:rowOff>22514</xdr:rowOff>
    </xdr:from>
    <xdr:to>
      <xdr:col>1</xdr:col>
      <xdr:colOff>1397984</xdr:colOff>
      <xdr:row>1</xdr:row>
      <xdr:rowOff>1436090</xdr:rowOff>
    </xdr:to>
    <xdr:pic>
      <xdr:nvPicPr>
        <xdr:cNvPr id="2" name="Picture 1">
          <a:extLst>
            <a:ext uri="{FF2B5EF4-FFF2-40B4-BE49-F238E27FC236}">
              <a16:creationId xmlns:a16="http://schemas.microsoft.com/office/drawing/2014/main" id="{3D468073-9959-49F0-8F6E-DD8DA9508459}"/>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8000" b="92941" l="4478" r="94776">
                      <a14:foregroundMark x1="9701" y1="28235" x2="9701" y2="28235"/>
                      <a14:foregroundMark x1="4975" y1="42353" x2="4975" y2="42353"/>
                      <a14:foregroundMark x1="48259" y1="8000" x2="48259" y2="8000"/>
                      <a14:foregroundMark x1="90547" y1="48471" x2="90547" y2="48471"/>
                      <a14:foregroundMark x1="53980" y1="93176" x2="53980" y2="93176"/>
                      <a14:foregroundMark x1="94776" y1="48706" x2="94776" y2="48706"/>
                    </a14:backgroundRemoval>
                  </a14:imgEffect>
                </a14:imgLayer>
              </a14:imgProps>
            </a:ext>
          </a:extLst>
        </a:blip>
        <a:stretch>
          <a:fillRect/>
        </a:stretch>
      </xdr:blipFill>
      <xdr:spPr>
        <a:xfrm>
          <a:off x="152152" y="715241"/>
          <a:ext cx="1384377" cy="1413576"/>
        </a:xfrm>
        <a:prstGeom prst="rect">
          <a:avLst/>
        </a:prstGeom>
      </xdr:spPr>
    </xdr:pic>
    <xdr:clientData/>
  </xdr:twoCellAnchor>
  <xdr:twoCellAnchor editAs="oneCell">
    <xdr:from>
      <xdr:col>6</xdr:col>
      <xdr:colOff>2299606</xdr:colOff>
      <xdr:row>0</xdr:row>
      <xdr:rowOff>30934</xdr:rowOff>
    </xdr:from>
    <xdr:to>
      <xdr:col>6</xdr:col>
      <xdr:colOff>2598020</xdr:colOff>
      <xdr:row>0</xdr:row>
      <xdr:rowOff>639655</xdr:rowOff>
    </xdr:to>
    <xdr:pic>
      <xdr:nvPicPr>
        <xdr:cNvPr id="7" name="Picture 6">
          <a:extLst>
            <a:ext uri="{FF2B5EF4-FFF2-40B4-BE49-F238E27FC236}">
              <a16:creationId xmlns:a16="http://schemas.microsoft.com/office/drawing/2014/main" id="{13D69297-011A-4F55-8CDC-CD3039265857}"/>
            </a:ext>
          </a:extLst>
        </xdr:cNvPr>
        <xdr:cNvPicPr>
          <a:picLocks noChangeAspect="1"/>
        </xdr:cNvPicPr>
      </xdr:nvPicPr>
      <xdr:blipFill>
        <a:blip xmlns:r="http://schemas.openxmlformats.org/officeDocument/2006/relationships" r:embed="rId3"/>
        <a:stretch>
          <a:fillRect/>
        </a:stretch>
      </xdr:blipFill>
      <xdr:spPr>
        <a:xfrm>
          <a:off x="15308035" y="30934"/>
          <a:ext cx="304764" cy="608721"/>
        </a:xfrm>
        <a:prstGeom prst="rect">
          <a:avLst/>
        </a:prstGeom>
      </xdr:spPr>
    </xdr:pic>
    <xdr:clientData/>
  </xdr:twoCellAnchor>
  <xdr:twoCellAnchor editAs="oneCell">
    <xdr:from>
      <xdr:col>6</xdr:col>
      <xdr:colOff>2661370</xdr:colOff>
      <xdr:row>0</xdr:row>
      <xdr:rowOff>30389</xdr:rowOff>
    </xdr:from>
    <xdr:to>
      <xdr:col>7</xdr:col>
      <xdr:colOff>171636</xdr:colOff>
      <xdr:row>0</xdr:row>
      <xdr:rowOff>640514</xdr:rowOff>
    </xdr:to>
    <xdr:pic>
      <xdr:nvPicPr>
        <xdr:cNvPr id="8" name="Picture 7">
          <a:extLst>
            <a:ext uri="{FF2B5EF4-FFF2-40B4-BE49-F238E27FC236}">
              <a16:creationId xmlns:a16="http://schemas.microsoft.com/office/drawing/2014/main" id="{7B2F47B5-410E-486C-9589-F9BCC336CF54}"/>
            </a:ext>
          </a:extLst>
        </xdr:cNvPr>
        <xdr:cNvPicPr>
          <a:picLocks noChangeAspect="1"/>
        </xdr:cNvPicPr>
      </xdr:nvPicPr>
      <xdr:blipFill>
        <a:blip xmlns:r="http://schemas.openxmlformats.org/officeDocument/2006/relationships" r:embed="rId4"/>
        <a:stretch>
          <a:fillRect/>
        </a:stretch>
      </xdr:blipFill>
      <xdr:spPr>
        <a:xfrm>
          <a:off x="15669799" y="30389"/>
          <a:ext cx="1429123" cy="610125"/>
        </a:xfrm>
        <a:prstGeom prst="rect">
          <a:avLst/>
        </a:prstGeom>
      </xdr:spPr>
    </xdr:pic>
    <xdr:clientData/>
  </xdr:twoCellAnchor>
  <xdr:twoCellAnchor editAs="oneCell">
    <xdr:from>
      <xdr:col>7</xdr:col>
      <xdr:colOff>195412</xdr:colOff>
      <xdr:row>0</xdr:row>
      <xdr:rowOff>26654</xdr:rowOff>
    </xdr:from>
    <xdr:to>
      <xdr:col>8</xdr:col>
      <xdr:colOff>391432</xdr:colOff>
      <xdr:row>0</xdr:row>
      <xdr:rowOff>635479</xdr:rowOff>
    </xdr:to>
    <xdr:pic>
      <xdr:nvPicPr>
        <xdr:cNvPr id="9" name="Picture 8" descr="HCWH Europe (@HCWHeurope) | Twitter">
          <a:extLst>
            <a:ext uri="{FF2B5EF4-FFF2-40B4-BE49-F238E27FC236}">
              <a16:creationId xmlns:a16="http://schemas.microsoft.com/office/drawing/2014/main" id="{63B5071F-27DF-46C3-94BA-03A386F78BBE}"/>
            </a:ext>
          </a:extLst>
        </xdr:cNvPr>
        <xdr:cNvPicPr>
          <a:picLocks noChangeAspect="1" noChangeArrowheads="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5270" t="7537" r="7650" b="8298"/>
        <a:stretch/>
      </xdr:blipFill>
      <xdr:spPr bwMode="auto">
        <a:xfrm>
          <a:off x="17122698" y="26654"/>
          <a:ext cx="617841" cy="615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81644</xdr:colOff>
      <xdr:row>1</xdr:row>
      <xdr:rowOff>184151</xdr:rowOff>
    </xdr:from>
    <xdr:to>
      <xdr:col>1</xdr:col>
      <xdr:colOff>1401959</xdr:colOff>
      <xdr:row>1</xdr:row>
      <xdr:rowOff>1627326</xdr:rowOff>
    </xdr:to>
    <xdr:pic>
      <xdr:nvPicPr>
        <xdr:cNvPr id="2" name="Picture 1">
          <a:extLst>
            <a:ext uri="{FF2B5EF4-FFF2-40B4-BE49-F238E27FC236}">
              <a16:creationId xmlns:a16="http://schemas.microsoft.com/office/drawing/2014/main" id="{C4C72C37-8DE6-480A-ABAB-2D09C391B6E4}"/>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5707" b="94293" l="6715" r="92566">
                      <a14:foregroundMark x1="7194" y1="49380" x2="7194" y2="49380"/>
                      <a14:foregroundMark x1="27818" y1="39702" x2="27818" y2="39702"/>
                      <a14:foregroundMark x1="11271" y1="12655" x2="11271" y2="12655"/>
                      <a14:foregroundMark x1="17026" y1="32258" x2="19424" y2="56328"/>
                      <a14:foregroundMark x1="49400" y1="14144" x2="80815" y2="28040"/>
                      <a14:foregroundMark x1="80815" y1="28040" x2="83933" y2="32506"/>
                      <a14:foregroundMark x1="82494" y1="67990" x2="71703" y2="77171"/>
                      <a14:foregroundMark x1="71703" y1="77171" x2="46523" y2="82878"/>
                      <a14:foregroundMark x1="50600" y1="94293" x2="50600" y2="94293"/>
                      <a14:foregroundMark x1="92566" y1="52109" x2="92566" y2="52109"/>
                      <a14:foregroundMark x1="56115" y1="5707" x2="56115" y2="5707"/>
                    </a14:backgroundRemoval>
                  </a14:imgEffect>
                </a14:imgLayer>
              </a14:imgProps>
            </a:ext>
          </a:extLst>
        </a:blip>
        <a:stretch>
          <a:fillRect/>
        </a:stretch>
      </xdr:blipFill>
      <xdr:spPr>
        <a:xfrm>
          <a:off x="81644" y="497115"/>
          <a:ext cx="1486776" cy="1440000"/>
        </a:xfrm>
        <a:prstGeom prst="rect">
          <a:avLst/>
        </a:prstGeom>
      </xdr:spPr>
    </xdr:pic>
    <xdr:clientData/>
  </xdr:twoCellAnchor>
  <xdr:twoCellAnchor editAs="oneCell">
    <xdr:from>
      <xdr:col>6</xdr:col>
      <xdr:colOff>2173967</xdr:colOff>
      <xdr:row>0</xdr:row>
      <xdr:rowOff>24585</xdr:rowOff>
    </xdr:from>
    <xdr:to>
      <xdr:col>6</xdr:col>
      <xdr:colOff>2478731</xdr:colOff>
      <xdr:row>0</xdr:row>
      <xdr:rowOff>639656</xdr:rowOff>
    </xdr:to>
    <xdr:pic>
      <xdr:nvPicPr>
        <xdr:cNvPr id="5" name="Picture 4">
          <a:extLst>
            <a:ext uri="{FF2B5EF4-FFF2-40B4-BE49-F238E27FC236}">
              <a16:creationId xmlns:a16="http://schemas.microsoft.com/office/drawing/2014/main" id="{00A8CE41-B766-4183-A3AB-8AFBA0389259}"/>
            </a:ext>
          </a:extLst>
        </xdr:cNvPr>
        <xdr:cNvPicPr>
          <a:picLocks noChangeAspect="1"/>
        </xdr:cNvPicPr>
      </xdr:nvPicPr>
      <xdr:blipFill>
        <a:blip xmlns:r="http://schemas.openxmlformats.org/officeDocument/2006/relationships" r:embed="rId3"/>
        <a:stretch>
          <a:fillRect/>
        </a:stretch>
      </xdr:blipFill>
      <xdr:spPr>
        <a:xfrm>
          <a:off x="11590110" y="24585"/>
          <a:ext cx="304764" cy="618246"/>
        </a:xfrm>
        <a:prstGeom prst="rect">
          <a:avLst/>
        </a:prstGeom>
      </xdr:spPr>
    </xdr:pic>
    <xdr:clientData/>
  </xdr:twoCellAnchor>
  <xdr:twoCellAnchor editAs="oneCell">
    <xdr:from>
      <xdr:col>6</xdr:col>
      <xdr:colOff>2535731</xdr:colOff>
      <xdr:row>0</xdr:row>
      <xdr:rowOff>24040</xdr:rowOff>
    </xdr:from>
    <xdr:to>
      <xdr:col>7</xdr:col>
      <xdr:colOff>45997</xdr:colOff>
      <xdr:row>0</xdr:row>
      <xdr:rowOff>640515</xdr:rowOff>
    </xdr:to>
    <xdr:pic>
      <xdr:nvPicPr>
        <xdr:cNvPr id="6" name="Picture 5">
          <a:extLst>
            <a:ext uri="{FF2B5EF4-FFF2-40B4-BE49-F238E27FC236}">
              <a16:creationId xmlns:a16="http://schemas.microsoft.com/office/drawing/2014/main" id="{3892780B-3A19-4411-B773-1B20F9FB57ED}"/>
            </a:ext>
          </a:extLst>
        </xdr:cNvPr>
        <xdr:cNvPicPr>
          <a:picLocks noChangeAspect="1"/>
        </xdr:cNvPicPr>
      </xdr:nvPicPr>
      <xdr:blipFill>
        <a:blip xmlns:r="http://schemas.openxmlformats.org/officeDocument/2006/relationships" r:embed="rId4"/>
        <a:stretch>
          <a:fillRect/>
        </a:stretch>
      </xdr:blipFill>
      <xdr:spPr>
        <a:xfrm>
          <a:off x="11951874" y="24040"/>
          <a:ext cx="1432298" cy="619650"/>
        </a:xfrm>
        <a:prstGeom prst="rect">
          <a:avLst/>
        </a:prstGeom>
      </xdr:spPr>
    </xdr:pic>
    <xdr:clientData/>
  </xdr:twoCellAnchor>
  <xdr:twoCellAnchor editAs="oneCell">
    <xdr:from>
      <xdr:col>7</xdr:col>
      <xdr:colOff>69773</xdr:colOff>
      <xdr:row>0</xdr:row>
      <xdr:rowOff>26655</xdr:rowOff>
    </xdr:from>
    <xdr:to>
      <xdr:col>9</xdr:col>
      <xdr:colOff>0</xdr:colOff>
      <xdr:row>0</xdr:row>
      <xdr:rowOff>645005</xdr:rowOff>
    </xdr:to>
    <xdr:pic>
      <xdr:nvPicPr>
        <xdr:cNvPr id="7" name="Picture 6" descr="HCWH Europe (@HCWHeurope) | Twitter">
          <a:extLst>
            <a:ext uri="{FF2B5EF4-FFF2-40B4-BE49-F238E27FC236}">
              <a16:creationId xmlns:a16="http://schemas.microsoft.com/office/drawing/2014/main" id="{A4194810-836F-4B61-A63A-9E50F0682747}"/>
            </a:ext>
          </a:extLst>
        </xdr:cNvPr>
        <xdr:cNvPicPr>
          <a:picLocks noChangeAspect="1" noChangeArrowheads="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5270" t="7537" r="7650" b="8298"/>
        <a:stretch/>
      </xdr:blipFill>
      <xdr:spPr bwMode="auto">
        <a:xfrm>
          <a:off x="13404773" y="26655"/>
          <a:ext cx="611491" cy="618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40822</xdr:rowOff>
    </xdr:from>
    <xdr:to>
      <xdr:col>1</xdr:col>
      <xdr:colOff>1283901</xdr:colOff>
      <xdr:row>2</xdr:row>
      <xdr:rowOff>28032</xdr:rowOff>
    </xdr:to>
    <xdr:pic>
      <xdr:nvPicPr>
        <xdr:cNvPr id="2" name="Picture 1">
          <a:extLst>
            <a:ext uri="{FF2B5EF4-FFF2-40B4-BE49-F238E27FC236}">
              <a16:creationId xmlns:a16="http://schemas.microsoft.com/office/drawing/2014/main" id="{6D69B620-077C-4BFE-B814-5DFDFE916CC3}"/>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6715" b="94005" l="8000" r="92000">
                      <a14:foregroundMark x1="28235" y1="37410" x2="28235" y2="37410"/>
                      <a14:foregroundMark x1="23765" y1="25420" x2="33647" y2="66187"/>
                      <a14:foregroundMark x1="92000" y1="42206" x2="92000" y2="42206"/>
                      <a14:foregroundMark x1="58353" y1="51079" x2="56471" y2="51079"/>
                      <a14:foregroundMark x1="44706" y1="25420" x2="43765" y2="35012"/>
                      <a14:foregroundMark x1="48706" y1="25659" x2="56000" y2="26379"/>
                      <a14:foregroundMark x1="61176" y1="23741" x2="53176" y2="56115"/>
                      <a14:foregroundMark x1="53176" y1="56115" x2="48941" y2="63789"/>
                      <a14:foregroundMark x1="44235" y1="35252" x2="55529" y2="81535"/>
                      <a14:foregroundMark x1="59765" y1="55156" x2="48471" y2="67866"/>
                      <a14:foregroundMark x1="45647" y1="50360" x2="45647" y2="50360"/>
                      <a14:foregroundMark x1="54353" y1="52518" x2="54353" y2="52518"/>
                      <a14:foregroundMark x1="52706" y1="51799" x2="52706" y2="51799"/>
                      <a14:foregroundMark x1="53647" y1="7194" x2="53647" y2="7194"/>
                      <a14:foregroundMark x1="8000" y1="45324" x2="8000" y2="45324"/>
                      <a14:foregroundMark x1="51294" y1="91367" x2="51294" y2="91367"/>
                      <a14:foregroundMark x1="52000" y1="94005" x2="52000" y2="94005"/>
                    </a14:backgroundRemoval>
                  </a14:imgEffect>
                </a14:imgLayer>
              </a14:imgProps>
            </a:ext>
          </a:extLst>
        </a:blip>
        <a:stretch>
          <a:fillRect/>
        </a:stretch>
      </xdr:blipFill>
      <xdr:spPr>
        <a:xfrm>
          <a:off x="0" y="353786"/>
          <a:ext cx="1468777" cy="1443175"/>
        </a:xfrm>
        <a:prstGeom prst="rect">
          <a:avLst/>
        </a:prstGeom>
      </xdr:spPr>
    </xdr:pic>
    <xdr:clientData/>
  </xdr:twoCellAnchor>
  <xdr:twoCellAnchor editAs="oneCell">
    <xdr:from>
      <xdr:col>6</xdr:col>
      <xdr:colOff>2245179</xdr:colOff>
      <xdr:row>0</xdr:row>
      <xdr:rowOff>54974</xdr:rowOff>
    </xdr:from>
    <xdr:to>
      <xdr:col>6</xdr:col>
      <xdr:colOff>2549943</xdr:colOff>
      <xdr:row>0</xdr:row>
      <xdr:rowOff>670045</xdr:rowOff>
    </xdr:to>
    <xdr:pic>
      <xdr:nvPicPr>
        <xdr:cNvPr id="8" name="Picture 7">
          <a:extLst>
            <a:ext uri="{FF2B5EF4-FFF2-40B4-BE49-F238E27FC236}">
              <a16:creationId xmlns:a16="http://schemas.microsoft.com/office/drawing/2014/main" id="{8663D158-4822-4A38-876F-EA60F29D0AED}"/>
            </a:ext>
          </a:extLst>
        </xdr:cNvPr>
        <xdr:cNvPicPr>
          <a:picLocks noChangeAspect="1"/>
        </xdr:cNvPicPr>
      </xdr:nvPicPr>
      <xdr:blipFill>
        <a:blip xmlns:r="http://schemas.openxmlformats.org/officeDocument/2006/relationships" r:embed="rId3"/>
        <a:stretch>
          <a:fillRect/>
        </a:stretch>
      </xdr:blipFill>
      <xdr:spPr>
        <a:xfrm>
          <a:off x="14314715" y="54974"/>
          <a:ext cx="304764" cy="615071"/>
        </a:xfrm>
        <a:prstGeom prst="rect">
          <a:avLst/>
        </a:prstGeom>
      </xdr:spPr>
    </xdr:pic>
    <xdr:clientData/>
  </xdr:twoCellAnchor>
  <xdr:twoCellAnchor editAs="oneCell">
    <xdr:from>
      <xdr:col>6</xdr:col>
      <xdr:colOff>2606943</xdr:colOff>
      <xdr:row>0</xdr:row>
      <xdr:rowOff>54429</xdr:rowOff>
    </xdr:from>
    <xdr:to>
      <xdr:col>7</xdr:col>
      <xdr:colOff>114034</xdr:colOff>
      <xdr:row>0</xdr:row>
      <xdr:rowOff>670904</xdr:rowOff>
    </xdr:to>
    <xdr:pic>
      <xdr:nvPicPr>
        <xdr:cNvPr id="9" name="Picture 8">
          <a:extLst>
            <a:ext uri="{FF2B5EF4-FFF2-40B4-BE49-F238E27FC236}">
              <a16:creationId xmlns:a16="http://schemas.microsoft.com/office/drawing/2014/main" id="{130F2DB3-F873-4563-8233-8AF80B1C7E6B}"/>
            </a:ext>
          </a:extLst>
        </xdr:cNvPr>
        <xdr:cNvPicPr>
          <a:picLocks noChangeAspect="1"/>
        </xdr:cNvPicPr>
      </xdr:nvPicPr>
      <xdr:blipFill>
        <a:blip xmlns:r="http://schemas.openxmlformats.org/officeDocument/2006/relationships" r:embed="rId4"/>
        <a:stretch>
          <a:fillRect/>
        </a:stretch>
      </xdr:blipFill>
      <xdr:spPr>
        <a:xfrm>
          <a:off x="14676479" y="54429"/>
          <a:ext cx="1425948" cy="616475"/>
        </a:xfrm>
        <a:prstGeom prst="rect">
          <a:avLst/>
        </a:prstGeom>
      </xdr:spPr>
    </xdr:pic>
    <xdr:clientData/>
  </xdr:twoCellAnchor>
  <xdr:twoCellAnchor editAs="oneCell">
    <xdr:from>
      <xdr:col>7</xdr:col>
      <xdr:colOff>134635</xdr:colOff>
      <xdr:row>0</xdr:row>
      <xdr:rowOff>57044</xdr:rowOff>
    </xdr:from>
    <xdr:to>
      <xdr:col>8</xdr:col>
      <xdr:colOff>344262</xdr:colOff>
      <xdr:row>0</xdr:row>
      <xdr:rowOff>665869</xdr:rowOff>
    </xdr:to>
    <xdr:pic>
      <xdr:nvPicPr>
        <xdr:cNvPr id="10" name="Picture 9" descr="HCWH Europe (@HCWHeurope) | Twitter">
          <a:extLst>
            <a:ext uri="{FF2B5EF4-FFF2-40B4-BE49-F238E27FC236}">
              <a16:creationId xmlns:a16="http://schemas.microsoft.com/office/drawing/2014/main" id="{EB34865A-312B-4B97-BDB0-AF59DDDE2E5A}"/>
            </a:ext>
          </a:extLst>
        </xdr:cNvPr>
        <xdr:cNvPicPr>
          <a:picLocks noChangeAspect="1" noChangeArrowheads="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5270" t="7537" r="7650" b="8298"/>
        <a:stretch/>
      </xdr:blipFill>
      <xdr:spPr bwMode="auto">
        <a:xfrm>
          <a:off x="16123028" y="57044"/>
          <a:ext cx="617841" cy="608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51955</xdr:rowOff>
    </xdr:from>
    <xdr:to>
      <xdr:col>1</xdr:col>
      <xdr:colOff>1351198</xdr:colOff>
      <xdr:row>1</xdr:row>
      <xdr:rowOff>1498305</xdr:rowOff>
    </xdr:to>
    <xdr:pic>
      <xdr:nvPicPr>
        <xdr:cNvPr id="2" name="Picture 1">
          <a:extLst>
            <a:ext uri="{FF2B5EF4-FFF2-40B4-BE49-F238E27FC236}">
              <a16:creationId xmlns:a16="http://schemas.microsoft.com/office/drawing/2014/main" id="{2BD8D10B-55AF-4C2B-9016-553597E3F45F}"/>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8511" b="91017" l="8520" r="89462">
                      <a14:foregroundMark x1="54260" y1="51064" x2="36323" y2="45390"/>
                      <a14:foregroundMark x1="36323" y1="45390" x2="42377" y2="34988"/>
                      <a14:foregroundMark x1="42377" y1="34988" x2="52915" y2="40189"/>
                      <a14:foregroundMark x1="52915" y1="40189" x2="55605" y2="54374"/>
                      <a14:foregroundMark x1="55605" y1="54374" x2="50000" y2="56265"/>
                      <a14:foregroundMark x1="48879" y1="30496" x2="48879" y2="30496"/>
                      <a14:foregroundMark x1="57399" y1="35225" x2="68610" y2="40662"/>
                      <a14:foregroundMark x1="68610" y1="40662" x2="72870" y2="45154"/>
                      <a14:foregroundMark x1="74215" y1="59811" x2="63229" y2="64066"/>
                      <a14:foregroundMark x1="63229" y1="64066" x2="36547" y2="63830"/>
                      <a14:foregroundMark x1="36547" y1="63830" x2="35426" y2="63593"/>
                      <a14:foregroundMark x1="24439" y1="59338" x2="61883" y2="59338"/>
                      <a14:foregroundMark x1="68386" y1="60047" x2="43498" y2="61466"/>
                      <a14:foregroundMark x1="26906" y1="53191" x2="29596" y2="39243"/>
                      <a14:foregroundMark x1="29596" y1="39243" x2="45740" y2="33097"/>
                      <a14:foregroundMark x1="73767" y1="63593" x2="28924" y2="67849"/>
                      <a14:foregroundMark x1="44395" y1="69267" x2="58072" y2="69504"/>
                      <a14:foregroundMark x1="58072" y1="69504" x2="61211" y2="68322"/>
                      <a14:foregroundMark x1="47982" y1="91017" x2="47982" y2="91017"/>
                      <a14:foregroundMark x1="89686" y1="52009" x2="89686" y2="52009"/>
                      <a14:foregroundMark x1="51345" y1="8511" x2="51345" y2="8511"/>
                      <a14:foregroundMark x1="8520" y1="47754" x2="8520" y2="47754"/>
                    </a14:backgroundRemoval>
                  </a14:imgEffect>
                </a14:imgLayer>
              </a14:imgProps>
            </a:ext>
          </a:extLst>
        </a:blip>
        <a:stretch>
          <a:fillRect/>
        </a:stretch>
      </xdr:blipFill>
      <xdr:spPr>
        <a:xfrm>
          <a:off x="0" y="363682"/>
          <a:ext cx="1515061" cy="1440000"/>
        </a:xfrm>
        <a:prstGeom prst="rect">
          <a:avLst/>
        </a:prstGeom>
      </xdr:spPr>
    </xdr:pic>
    <xdr:clientData/>
  </xdr:twoCellAnchor>
  <xdr:twoCellAnchor editAs="oneCell">
    <xdr:from>
      <xdr:col>6</xdr:col>
      <xdr:colOff>1801091</xdr:colOff>
      <xdr:row>0</xdr:row>
      <xdr:rowOff>35181</xdr:rowOff>
    </xdr:from>
    <xdr:to>
      <xdr:col>6</xdr:col>
      <xdr:colOff>2102680</xdr:colOff>
      <xdr:row>0</xdr:row>
      <xdr:rowOff>647077</xdr:rowOff>
    </xdr:to>
    <xdr:pic>
      <xdr:nvPicPr>
        <xdr:cNvPr id="5" name="Picture 4">
          <a:extLst>
            <a:ext uri="{FF2B5EF4-FFF2-40B4-BE49-F238E27FC236}">
              <a16:creationId xmlns:a16="http://schemas.microsoft.com/office/drawing/2014/main" id="{144BBA67-24A4-421A-8804-874B70B7548E}"/>
            </a:ext>
          </a:extLst>
        </xdr:cNvPr>
        <xdr:cNvPicPr>
          <a:picLocks noChangeAspect="1"/>
        </xdr:cNvPicPr>
      </xdr:nvPicPr>
      <xdr:blipFill>
        <a:blip xmlns:r="http://schemas.openxmlformats.org/officeDocument/2006/relationships" r:embed="rId3"/>
        <a:stretch>
          <a:fillRect/>
        </a:stretch>
      </xdr:blipFill>
      <xdr:spPr>
        <a:xfrm>
          <a:off x="11741727" y="35181"/>
          <a:ext cx="304764" cy="611896"/>
        </a:xfrm>
        <a:prstGeom prst="rect">
          <a:avLst/>
        </a:prstGeom>
      </xdr:spPr>
    </xdr:pic>
    <xdr:clientData/>
  </xdr:twoCellAnchor>
  <xdr:twoCellAnchor editAs="oneCell">
    <xdr:from>
      <xdr:col>6</xdr:col>
      <xdr:colOff>2162855</xdr:colOff>
      <xdr:row>0</xdr:row>
      <xdr:rowOff>34636</xdr:rowOff>
    </xdr:from>
    <xdr:to>
      <xdr:col>6</xdr:col>
      <xdr:colOff>3591978</xdr:colOff>
      <xdr:row>0</xdr:row>
      <xdr:rowOff>654286</xdr:rowOff>
    </xdr:to>
    <xdr:pic>
      <xdr:nvPicPr>
        <xdr:cNvPr id="6" name="Picture 5">
          <a:extLst>
            <a:ext uri="{FF2B5EF4-FFF2-40B4-BE49-F238E27FC236}">
              <a16:creationId xmlns:a16="http://schemas.microsoft.com/office/drawing/2014/main" id="{A08FC8E8-FC93-4383-9F1E-FCF24D0575E7}"/>
            </a:ext>
          </a:extLst>
        </xdr:cNvPr>
        <xdr:cNvPicPr>
          <a:picLocks noChangeAspect="1"/>
        </xdr:cNvPicPr>
      </xdr:nvPicPr>
      <xdr:blipFill>
        <a:blip xmlns:r="http://schemas.openxmlformats.org/officeDocument/2006/relationships" r:embed="rId4"/>
        <a:stretch>
          <a:fillRect/>
        </a:stretch>
      </xdr:blipFill>
      <xdr:spPr>
        <a:xfrm>
          <a:off x="12103491" y="34636"/>
          <a:ext cx="1425948" cy="616475"/>
        </a:xfrm>
        <a:prstGeom prst="rect">
          <a:avLst/>
        </a:prstGeom>
      </xdr:spPr>
    </xdr:pic>
    <xdr:clientData/>
  </xdr:twoCellAnchor>
  <xdr:twoCellAnchor editAs="oneCell">
    <xdr:from>
      <xdr:col>6</xdr:col>
      <xdr:colOff>3609404</xdr:colOff>
      <xdr:row>0</xdr:row>
      <xdr:rowOff>37251</xdr:rowOff>
    </xdr:from>
    <xdr:to>
      <xdr:col>7</xdr:col>
      <xdr:colOff>313336</xdr:colOff>
      <xdr:row>0</xdr:row>
      <xdr:rowOff>658776</xdr:rowOff>
    </xdr:to>
    <xdr:pic>
      <xdr:nvPicPr>
        <xdr:cNvPr id="7" name="Picture 6" descr="HCWH Europe (@HCWHeurope) | Twitter">
          <a:extLst>
            <a:ext uri="{FF2B5EF4-FFF2-40B4-BE49-F238E27FC236}">
              <a16:creationId xmlns:a16="http://schemas.microsoft.com/office/drawing/2014/main" id="{5BFCE25C-8C9C-47ED-AFA5-3A8C1EDADC0B}"/>
            </a:ext>
          </a:extLst>
        </xdr:cNvPr>
        <xdr:cNvPicPr>
          <a:picLocks noChangeAspect="1" noChangeArrowheads="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5270" t="7537" r="7650" b="8298"/>
        <a:stretch/>
      </xdr:blipFill>
      <xdr:spPr bwMode="auto">
        <a:xfrm>
          <a:off x="13550040" y="37251"/>
          <a:ext cx="621016" cy="618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9DF72-B417-4905-97A2-C05D093A6101}">
  <dimension ref="A1:H18"/>
  <sheetViews>
    <sheetView showGridLines="0" tabSelected="1" zoomScale="110" zoomScaleNormal="110" workbookViewId="0">
      <selection activeCell="B5" sqref="B5"/>
    </sheetView>
  </sheetViews>
  <sheetFormatPr defaultColWidth="0" defaultRowHeight="15" zeroHeight="1" x14ac:dyDescent="0.25"/>
  <cols>
    <col min="1" max="1" width="4.42578125" style="287" customWidth="1"/>
    <col min="2" max="2" width="92.5703125" style="287" customWidth="1"/>
    <col min="3" max="3" width="4.85546875" style="287" customWidth="1"/>
    <col min="4" max="5" width="8.85546875" style="287" hidden="1" customWidth="1"/>
    <col min="6" max="6" width="11.5703125" style="287" hidden="1" customWidth="1"/>
    <col min="7" max="8" width="0" style="287" hidden="1" customWidth="1"/>
    <col min="9" max="16384" width="8.85546875" style="287" hidden="1"/>
  </cols>
  <sheetData>
    <row r="1" spans="1:8" s="1" customFormat="1" ht="27.75" x14ac:dyDescent="0.35">
      <c r="A1" s="292"/>
    </row>
    <row r="2" spans="1:8" ht="85.35" customHeight="1" x14ac:dyDescent="0.25"/>
    <row r="3" spans="1:8" x14ac:dyDescent="0.25"/>
    <row r="4" spans="1:8" ht="30" x14ac:dyDescent="0.4">
      <c r="B4" s="294" t="s">
        <v>0</v>
      </c>
    </row>
    <row r="5" spans="1:8" x14ac:dyDescent="0.25">
      <c r="B5" s="293" t="s">
        <v>363</v>
      </c>
    </row>
    <row r="6" spans="1:8" x14ac:dyDescent="0.25"/>
    <row r="7" spans="1:8" ht="15" customHeight="1" x14ac:dyDescent="0.25">
      <c r="B7" s="298" t="s">
        <v>1</v>
      </c>
    </row>
    <row r="8" spans="1:8" ht="9" customHeight="1" x14ac:dyDescent="0.25">
      <c r="C8" s="288"/>
    </row>
    <row r="9" spans="1:8" ht="63.6" customHeight="1" x14ac:dyDescent="0.25">
      <c r="B9" s="296" t="s">
        <v>2</v>
      </c>
      <c r="C9" s="289"/>
    </row>
    <row r="10" spans="1:8" ht="30" x14ac:dyDescent="0.25">
      <c r="B10" s="295" t="s">
        <v>3</v>
      </c>
      <c r="C10" s="290"/>
    </row>
    <row r="11" spans="1:8" ht="27.75" x14ac:dyDescent="0.25">
      <c r="C11" s="290"/>
    </row>
    <row r="12" spans="1:8" ht="27.75" x14ac:dyDescent="0.25">
      <c r="B12" s="298" t="s">
        <v>4</v>
      </c>
      <c r="C12" s="290"/>
    </row>
    <row r="13" spans="1:8" ht="12" customHeight="1" x14ac:dyDescent="0.25">
      <c r="C13" s="291"/>
    </row>
    <row r="14" spans="1:8" s="299" customFormat="1" ht="222.6" customHeight="1" x14ac:dyDescent="0.25">
      <c r="B14" s="297" t="s">
        <v>5</v>
      </c>
      <c r="C14" s="300"/>
      <c r="D14" s="300"/>
      <c r="E14" s="300"/>
      <c r="F14" s="300"/>
      <c r="G14" s="300"/>
      <c r="H14" s="301"/>
    </row>
    <row r="15" spans="1:8" ht="14.45" customHeight="1" x14ac:dyDescent="0.25">
      <c r="C15" s="291"/>
    </row>
    <row r="16" spans="1:8" ht="33" x14ac:dyDescent="0.25">
      <c r="B16" s="297" t="s">
        <v>6</v>
      </c>
    </row>
    <row r="17" x14ac:dyDescent="0.25"/>
    <row r="18" x14ac:dyDescent="0.25"/>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72D26-500D-4D1F-9D5A-718D3DCC42D0}">
  <sheetPr>
    <pageSetUpPr fitToPage="1"/>
  </sheetPr>
  <dimension ref="A1:AB50"/>
  <sheetViews>
    <sheetView showGridLines="0" topLeftCell="A7" zoomScaleNormal="100" workbookViewId="0">
      <selection activeCell="G29" sqref="G29"/>
    </sheetView>
  </sheetViews>
  <sheetFormatPr defaultColWidth="0" defaultRowHeight="18" zeroHeight="1" x14ac:dyDescent="0.35"/>
  <cols>
    <col min="1" max="1" width="5.140625" style="3" customWidth="1"/>
    <col min="2" max="2" width="32.85546875" style="3" customWidth="1"/>
    <col min="3" max="3" width="12.140625" style="4" customWidth="1"/>
    <col min="4" max="4" width="9.85546875" style="3" customWidth="1"/>
    <col min="5" max="5" width="26.5703125" style="3" bestFit="1" customWidth="1"/>
    <col min="6" max="7" width="12.5703125" style="5" bestFit="1" customWidth="1"/>
    <col min="8" max="8" width="13.5703125" style="5" bestFit="1" customWidth="1"/>
    <col min="9" max="9" width="17.140625" style="3" customWidth="1"/>
    <col min="10" max="10" width="13" style="3" customWidth="1"/>
    <col min="11" max="11" width="6.140625" style="3" customWidth="1"/>
    <col min="12" max="12" width="13.5703125" style="3" hidden="1" customWidth="1"/>
    <col min="13" max="13" width="9.5703125" style="3" hidden="1" customWidth="1"/>
    <col min="14" max="14" width="24.140625" style="3" hidden="1" customWidth="1"/>
    <col min="15" max="15" width="12.5703125" style="3" hidden="1" customWidth="1"/>
    <col min="16" max="16" width="13.5703125" style="3" hidden="1" customWidth="1"/>
    <col min="17" max="17" width="52.42578125" style="3" hidden="1" customWidth="1"/>
    <col min="18" max="28" width="0" style="3" hidden="1" customWidth="1"/>
    <col min="29" max="16384" width="8.85546875" style="3" hidden="1"/>
  </cols>
  <sheetData>
    <row r="1" spans="1:28" s="273" customFormat="1" ht="53.45" customHeight="1" x14ac:dyDescent="0.25">
      <c r="A1" s="270" t="s">
        <v>7</v>
      </c>
      <c r="C1" s="2"/>
      <c r="F1" s="2"/>
      <c r="G1" s="2"/>
      <c r="H1" s="2"/>
    </row>
    <row r="2" spans="1:28" x14ac:dyDescent="0.35"/>
    <row r="3" spans="1:28" x14ac:dyDescent="0.35">
      <c r="B3" s="6" t="s">
        <v>8</v>
      </c>
    </row>
    <row r="4" spans="1:28" x14ac:dyDescent="0.35"/>
    <row r="5" spans="1:28" ht="17.45" customHeight="1" x14ac:dyDescent="0.35">
      <c r="B5" s="304" t="s">
        <v>9</v>
      </c>
      <c r="C5" s="305" t="s">
        <v>10</v>
      </c>
      <c r="D5" s="306"/>
      <c r="E5" s="306"/>
      <c r="F5" s="307"/>
      <c r="G5" s="307"/>
      <c r="H5" s="307"/>
      <c r="I5" s="306"/>
      <c r="J5" s="306"/>
      <c r="K5" s="7"/>
      <c r="L5" s="7"/>
      <c r="M5" s="7"/>
    </row>
    <row r="6" spans="1:28" ht="17.45" customHeight="1" x14ac:dyDescent="0.35">
      <c r="B6" s="304" t="s">
        <v>11</v>
      </c>
      <c r="C6" s="305" t="s">
        <v>12</v>
      </c>
      <c r="D6" s="306"/>
      <c r="E6" s="306"/>
      <c r="F6" s="307"/>
      <c r="G6" s="307"/>
      <c r="H6" s="307"/>
      <c r="I6" s="306"/>
      <c r="J6" s="306"/>
      <c r="K6" s="7"/>
      <c r="L6" s="7"/>
      <c r="M6" s="7"/>
    </row>
    <row r="7" spans="1:28" ht="17.45" customHeight="1" x14ac:dyDescent="0.35">
      <c r="B7" s="304" t="s">
        <v>13</v>
      </c>
      <c r="C7" s="305" t="s">
        <v>14</v>
      </c>
      <c r="D7" s="306"/>
      <c r="E7" s="306"/>
      <c r="F7" s="307"/>
      <c r="G7" s="307"/>
      <c r="H7" s="307"/>
      <c r="I7" s="306"/>
      <c r="J7" s="306"/>
      <c r="K7" s="7"/>
      <c r="L7" s="7"/>
      <c r="M7" s="7"/>
    </row>
    <row r="8" spans="1:28" x14ac:dyDescent="0.35">
      <c r="M8" s="7"/>
      <c r="O8" s="7"/>
      <c r="T8" s="7"/>
      <c r="U8" s="7"/>
      <c r="V8" s="7"/>
      <c r="W8" s="7"/>
      <c r="X8" s="7"/>
      <c r="Y8" s="7"/>
      <c r="Z8" s="7"/>
      <c r="AA8" s="7"/>
      <c r="AB8" s="7"/>
    </row>
    <row r="9" spans="1:28" ht="18.75" thickBot="1" x14ac:dyDescent="0.4">
      <c r="M9" s="7"/>
      <c r="O9" s="7"/>
      <c r="T9" s="7"/>
      <c r="U9" s="7"/>
      <c r="V9" s="7"/>
      <c r="W9" s="7"/>
      <c r="X9" s="7"/>
      <c r="Y9" s="7"/>
      <c r="Z9" s="7"/>
      <c r="AA9" s="7"/>
      <c r="AB9" s="7"/>
    </row>
    <row r="10" spans="1:28" ht="18.75" thickBot="1" x14ac:dyDescent="0.4">
      <c r="B10" s="280" t="s">
        <v>15</v>
      </c>
      <c r="C10" s="303" t="s">
        <v>16</v>
      </c>
      <c r="E10" s="302" t="s">
        <v>17</v>
      </c>
      <c r="M10" s="7"/>
      <c r="O10" s="7"/>
      <c r="T10" s="7"/>
      <c r="U10" s="7"/>
      <c r="V10" s="7"/>
      <c r="W10" s="7"/>
      <c r="X10" s="7"/>
      <c r="Y10" s="7"/>
      <c r="Z10" s="7"/>
      <c r="AA10" s="7"/>
      <c r="AB10" s="7"/>
    </row>
    <row r="11" spans="1:28" ht="18.75" thickBot="1" x14ac:dyDescent="0.4">
      <c r="B11" s="8" t="s">
        <v>18</v>
      </c>
      <c r="C11" s="9" t="str">
        <f>IF(AND(J18="PASS",J26="PASS",J33="PASS",J36="PASS",J41="PASS",J43="PASS"),"PASS","FAIL")</f>
        <v>FAIL</v>
      </c>
      <c r="E11" s="10" t="str">
        <f>IF(AND(C13="PASS",C12="PASS",C11="PASS"),"Level 3",IF(AND(C12="PASS",C11="PASS"),"Level 2",IF(C11="PASS","Level 1","No Level")))</f>
        <v>No Level</v>
      </c>
      <c r="M11" s="7"/>
      <c r="O11" s="7"/>
      <c r="T11" s="7"/>
      <c r="U11" s="7"/>
      <c r="V11" s="7"/>
      <c r="W11" s="7"/>
      <c r="X11" s="7"/>
      <c r="Y11" s="7"/>
      <c r="Z11" s="7"/>
      <c r="AA11" s="7"/>
      <c r="AB11" s="7"/>
    </row>
    <row r="12" spans="1:28" x14ac:dyDescent="0.35">
      <c r="B12" s="11" t="s">
        <v>19</v>
      </c>
      <c r="C12" s="12" t="str">
        <f>IF(AND(J19="PASS",J21="PASS",J27="PASS",J29="PASS",J34="PASS",J37="PASS",J42="PASS",J44="PASS"),"PASS","FAIL")</f>
        <v>FAIL</v>
      </c>
      <c r="M12" s="7"/>
      <c r="O12" s="7"/>
      <c r="T12" s="7"/>
      <c r="U12" s="7"/>
      <c r="V12" s="7"/>
      <c r="W12" s="7"/>
      <c r="X12" s="7"/>
      <c r="Y12" s="7"/>
      <c r="Z12" s="7"/>
      <c r="AA12" s="7"/>
      <c r="AB12" s="7"/>
    </row>
    <row r="13" spans="1:28" ht="18.75" thickBot="1" x14ac:dyDescent="0.4">
      <c r="B13" s="13" t="s">
        <v>20</v>
      </c>
      <c r="C13" s="14" t="str">
        <f>IF(AND(J20="PASS",J28="PASS",J35="PASS",J45="PASS"),"PASS","FAIL")</f>
        <v>FAIL</v>
      </c>
      <c r="M13" s="7"/>
      <c r="O13" s="7"/>
      <c r="T13" s="7"/>
      <c r="U13" s="7"/>
      <c r="V13" s="7"/>
      <c r="W13" s="7"/>
      <c r="X13" s="7"/>
      <c r="Y13" s="7"/>
      <c r="Z13" s="7"/>
      <c r="AA13" s="7"/>
      <c r="AB13" s="7"/>
    </row>
    <row r="14" spans="1:28" x14ac:dyDescent="0.35">
      <c r="M14" s="7"/>
      <c r="O14" s="7"/>
      <c r="T14" s="7"/>
      <c r="U14" s="7"/>
      <c r="V14" s="7"/>
      <c r="W14" s="7"/>
      <c r="X14" s="7"/>
      <c r="Y14" s="7"/>
      <c r="Z14" s="7"/>
      <c r="AA14" s="7"/>
      <c r="AB14" s="7"/>
    </row>
    <row r="15" spans="1:28" x14ac:dyDescent="0.35">
      <c r="B15" s="6" t="s">
        <v>21</v>
      </c>
      <c r="J15" s="15"/>
      <c r="K15" s="15"/>
      <c r="L15" s="15"/>
      <c r="M15" s="7"/>
      <c r="T15" s="7"/>
      <c r="U15" s="7"/>
      <c r="V15" s="7"/>
      <c r="W15" s="7"/>
      <c r="X15" s="7"/>
      <c r="Y15" s="7"/>
      <c r="Z15" s="7"/>
      <c r="AA15" s="7"/>
      <c r="AB15" s="7"/>
    </row>
    <row r="16" spans="1:28" ht="18.75" thickBot="1" x14ac:dyDescent="0.4">
      <c r="J16" s="16"/>
      <c r="K16" s="7"/>
      <c r="L16" s="16"/>
      <c r="M16" s="7"/>
      <c r="T16" s="7"/>
      <c r="U16" s="7"/>
      <c r="V16" s="7"/>
      <c r="W16" s="7"/>
      <c r="X16" s="7"/>
      <c r="Y16" s="7"/>
      <c r="Z16" s="7"/>
      <c r="AA16" s="7"/>
      <c r="AB16" s="7"/>
    </row>
    <row r="17" spans="2:28" ht="18.75" thickBot="1" x14ac:dyDescent="0.4">
      <c r="B17" s="276" t="s">
        <v>22</v>
      </c>
      <c r="C17" s="277" t="s">
        <v>15</v>
      </c>
      <c r="D17" s="278" t="s">
        <v>23</v>
      </c>
      <c r="E17" s="278" t="s">
        <v>24</v>
      </c>
      <c r="F17" s="278" t="s">
        <v>25</v>
      </c>
      <c r="G17" s="278" t="s">
        <v>26</v>
      </c>
      <c r="H17" s="278" t="s">
        <v>27</v>
      </c>
      <c r="I17" s="278" t="s">
        <v>28</v>
      </c>
      <c r="J17" s="279" t="s">
        <v>16</v>
      </c>
      <c r="K17" s="17"/>
      <c r="L17" s="17"/>
      <c r="T17" s="7"/>
      <c r="U17" s="7"/>
      <c r="V17" s="7"/>
      <c r="W17" s="7"/>
      <c r="X17" s="7"/>
      <c r="Y17" s="7"/>
      <c r="Z17" s="7"/>
      <c r="AA17" s="7"/>
      <c r="AB17" s="7"/>
    </row>
    <row r="18" spans="2:28" x14ac:dyDescent="0.35">
      <c r="B18" s="18" t="s">
        <v>29</v>
      </c>
      <c r="C18" s="19">
        <v>1</v>
      </c>
      <c r="D18" s="20" t="s">
        <v>30</v>
      </c>
      <c r="E18" s="20" t="s">
        <v>31</v>
      </c>
      <c r="F18" s="21">
        <v>2</v>
      </c>
      <c r="G18" s="22">
        <f>'GHG emissions'!J8</f>
        <v>20</v>
      </c>
      <c r="H18" s="23">
        <f>'GHG emissions'!J9</f>
        <v>10</v>
      </c>
      <c r="I18" s="22">
        <f>'GHG emissions'!Q8</f>
        <v>10</v>
      </c>
      <c r="J18" s="23" t="str">
        <f>IF(I18&gt;=H18,"PASS","FAIL")</f>
        <v>PASS</v>
      </c>
      <c r="K18" s="16"/>
      <c r="L18" s="24"/>
      <c r="T18" s="7"/>
      <c r="U18" s="7"/>
      <c r="V18" s="7"/>
      <c r="W18" s="7"/>
      <c r="X18" s="7"/>
      <c r="Y18" s="7"/>
      <c r="Z18" s="7"/>
      <c r="AA18" s="7"/>
      <c r="AB18" s="7"/>
    </row>
    <row r="19" spans="2:28" x14ac:dyDescent="0.35">
      <c r="B19" s="11" t="s">
        <v>29</v>
      </c>
      <c r="C19" s="25">
        <v>2</v>
      </c>
      <c r="D19" s="26" t="s">
        <v>30</v>
      </c>
      <c r="E19" s="26" t="s">
        <v>31</v>
      </c>
      <c r="F19" s="27">
        <v>4</v>
      </c>
      <c r="G19" s="28">
        <f>'GHG emissions'!J24</f>
        <v>30</v>
      </c>
      <c r="H19" s="29">
        <f>'GHG emissions'!J25</f>
        <v>15</v>
      </c>
      <c r="I19" s="28">
        <f>'GHG emissions'!Q24</f>
        <v>5</v>
      </c>
      <c r="J19" s="29" t="str">
        <f>IF(I19&gt;=H19,"PASS","FAIL")</f>
        <v>FAIL</v>
      </c>
      <c r="K19" s="24"/>
      <c r="L19" s="24"/>
      <c r="T19" s="7"/>
      <c r="U19" s="7"/>
      <c r="V19" s="7"/>
      <c r="W19" s="7"/>
      <c r="X19" s="7"/>
      <c r="Y19" s="7"/>
      <c r="Z19" s="7"/>
      <c r="AA19" s="7"/>
      <c r="AB19" s="7"/>
    </row>
    <row r="20" spans="2:28" ht="18.75" thickBot="1" x14ac:dyDescent="0.4">
      <c r="B20" s="13" t="s">
        <v>29</v>
      </c>
      <c r="C20" s="30">
        <v>3</v>
      </c>
      <c r="D20" s="31" t="s">
        <v>30</v>
      </c>
      <c r="E20" s="31" t="s">
        <v>31</v>
      </c>
      <c r="F20" s="32">
        <v>4</v>
      </c>
      <c r="G20" s="33">
        <f>'GHG emissions'!J49</f>
        <v>30</v>
      </c>
      <c r="H20" s="34">
        <f>'GHG emissions'!J50</f>
        <v>15</v>
      </c>
      <c r="I20" s="33">
        <f>'GHG emissions'!Q49</f>
        <v>27.5</v>
      </c>
      <c r="J20" s="34" t="str">
        <f>IF(I20&gt;=H20,"PASS","FAIL")</f>
        <v>PASS</v>
      </c>
      <c r="K20" s="24"/>
      <c r="L20" s="24"/>
      <c r="T20" s="7"/>
      <c r="U20" s="7"/>
      <c r="V20" s="7"/>
      <c r="W20" s="7"/>
      <c r="X20" s="7"/>
      <c r="Y20" s="7"/>
      <c r="Z20" s="7"/>
      <c r="AA20" s="7"/>
      <c r="AB20" s="7"/>
    </row>
    <row r="21" spans="2:28" x14ac:dyDescent="0.35">
      <c r="B21" s="11" t="s">
        <v>29</v>
      </c>
      <c r="C21" s="25">
        <v>2</v>
      </c>
      <c r="D21" s="26" t="s">
        <v>32</v>
      </c>
      <c r="E21" s="26" t="s">
        <v>33</v>
      </c>
      <c r="F21" s="27">
        <v>3</v>
      </c>
      <c r="G21" s="28">
        <f>'GHG emissions'!J70</f>
        <v>20</v>
      </c>
      <c r="H21" s="29">
        <f>'GHG emissions'!J71</f>
        <v>10</v>
      </c>
      <c r="I21" s="28">
        <f>'GHG emissions'!Q70</f>
        <v>14</v>
      </c>
      <c r="J21" s="29" t="str">
        <f>IF(I21&gt;=H21,"PASS","FAIL")</f>
        <v>PASS</v>
      </c>
      <c r="K21" s="16"/>
      <c r="L21" s="16"/>
      <c r="T21" s="7"/>
      <c r="U21" s="7"/>
      <c r="V21" s="7"/>
      <c r="W21" s="7"/>
      <c r="X21" s="7"/>
      <c r="Y21" s="7"/>
      <c r="Z21" s="7"/>
      <c r="AA21" s="7"/>
      <c r="AB21" s="7"/>
    </row>
    <row r="22" spans="2:28" ht="18.75" thickBot="1" x14ac:dyDescent="0.4">
      <c r="B22" s="35" t="s">
        <v>29</v>
      </c>
      <c r="C22" s="36">
        <v>3</v>
      </c>
      <c r="D22" s="37" t="s">
        <v>32</v>
      </c>
      <c r="E22" s="37" t="s">
        <v>33</v>
      </c>
      <c r="F22" s="38">
        <v>3</v>
      </c>
      <c r="G22" s="39">
        <f>'GHG emissions'!J87</f>
        <v>19.999999999999993</v>
      </c>
      <c r="H22" s="34">
        <f>'GHG emissions'!J88</f>
        <v>9.9999999999999964</v>
      </c>
      <c r="I22" s="39">
        <f>'GHG emissions'!Q87</f>
        <v>19.999999999999993</v>
      </c>
      <c r="J22" s="34" t="str">
        <f>IF(I22&gt;=H22,"PASS","FAIL")</f>
        <v>PASS</v>
      </c>
      <c r="T22" s="7"/>
      <c r="U22" s="7"/>
      <c r="V22" s="7"/>
      <c r="W22" s="7"/>
      <c r="X22" s="7"/>
      <c r="Y22" s="7"/>
      <c r="Z22" s="7"/>
      <c r="AA22" s="7"/>
      <c r="AB22" s="7"/>
    </row>
    <row r="23" spans="2:28" x14ac:dyDescent="0.35">
      <c r="B23" s="40"/>
      <c r="C23" s="41"/>
      <c r="D23" s="40"/>
      <c r="E23" s="40"/>
      <c r="F23" s="42"/>
      <c r="G23" s="43"/>
      <c r="H23" s="43"/>
      <c r="I23" s="44"/>
      <c r="T23" s="7"/>
      <c r="U23" s="7"/>
      <c r="V23" s="7"/>
      <c r="W23" s="7"/>
      <c r="X23" s="7"/>
      <c r="Y23" s="7"/>
      <c r="Z23" s="7"/>
      <c r="AA23" s="7"/>
      <c r="AB23" s="7"/>
    </row>
    <row r="24" spans="2:28" ht="18.75" thickBot="1" x14ac:dyDescent="0.4">
      <c r="T24" s="7"/>
      <c r="U24" s="7"/>
      <c r="V24" s="7"/>
      <c r="W24" s="7"/>
      <c r="X24" s="7"/>
      <c r="Y24" s="7"/>
      <c r="Z24" s="7"/>
      <c r="AA24" s="7"/>
      <c r="AB24" s="7"/>
    </row>
    <row r="25" spans="2:28" ht="18.75" thickBot="1" x14ac:dyDescent="0.4">
      <c r="B25" s="280" t="s">
        <v>22</v>
      </c>
      <c r="C25" s="281" t="s">
        <v>15</v>
      </c>
      <c r="D25" s="282" t="s">
        <v>23</v>
      </c>
      <c r="E25" s="282"/>
      <c r="F25" s="278" t="s">
        <v>25</v>
      </c>
      <c r="G25" s="278" t="s">
        <v>26</v>
      </c>
      <c r="H25" s="278" t="s">
        <v>27</v>
      </c>
      <c r="I25" s="278" t="s">
        <v>28</v>
      </c>
      <c r="J25" s="279" t="s">
        <v>16</v>
      </c>
      <c r="T25" s="7"/>
      <c r="U25" s="7"/>
      <c r="V25" s="7"/>
      <c r="W25" s="7"/>
      <c r="X25" s="7"/>
      <c r="Y25" s="7"/>
      <c r="Z25" s="7"/>
      <c r="AA25" s="7"/>
      <c r="AB25" s="7"/>
    </row>
    <row r="26" spans="2:28" x14ac:dyDescent="0.35">
      <c r="B26" s="18" t="s">
        <v>34</v>
      </c>
      <c r="C26" s="19">
        <v>1</v>
      </c>
      <c r="D26" s="20" t="s">
        <v>30</v>
      </c>
      <c r="E26" s="20" t="s">
        <v>31</v>
      </c>
      <c r="F26" s="21">
        <v>2</v>
      </c>
      <c r="G26" s="22">
        <f>'Resource depletion'!J8</f>
        <v>30</v>
      </c>
      <c r="H26" s="23">
        <f>'Resource depletion'!J9</f>
        <v>15</v>
      </c>
      <c r="I26" s="22">
        <f>'Resource depletion'!Q8</f>
        <v>10</v>
      </c>
      <c r="J26" s="23" t="str">
        <f>IF(I26&gt;=H26,"PASS","FAIL")</f>
        <v>FAIL</v>
      </c>
      <c r="T26" s="7"/>
      <c r="U26" s="7"/>
      <c r="V26" s="7"/>
      <c r="W26" s="7"/>
      <c r="X26" s="7"/>
      <c r="Y26" s="7"/>
      <c r="Z26" s="7"/>
      <c r="AA26" s="7"/>
      <c r="AB26" s="7"/>
    </row>
    <row r="27" spans="2:28" x14ac:dyDescent="0.35">
      <c r="B27" s="11" t="s">
        <v>34</v>
      </c>
      <c r="C27" s="25">
        <v>2</v>
      </c>
      <c r="D27" s="26" t="s">
        <v>30</v>
      </c>
      <c r="E27" s="26" t="s">
        <v>31</v>
      </c>
      <c r="F27" s="27">
        <v>3</v>
      </c>
      <c r="G27" s="28">
        <f>'Resource depletion'!J27</f>
        <v>20</v>
      </c>
      <c r="H27" s="29">
        <f>'Resource depletion'!J28</f>
        <v>10</v>
      </c>
      <c r="I27" s="28">
        <f>'Resource depletion'!Q27</f>
        <v>0</v>
      </c>
      <c r="J27" s="29" t="str">
        <f>IF(I27&gt;=H27,"PASS","FAIL")</f>
        <v>FAIL</v>
      </c>
      <c r="T27" s="7"/>
      <c r="U27" s="7"/>
      <c r="V27" s="7"/>
      <c r="W27" s="7"/>
      <c r="X27" s="7"/>
      <c r="Y27" s="7"/>
      <c r="Z27" s="7"/>
      <c r="AA27" s="7"/>
      <c r="AB27" s="7"/>
    </row>
    <row r="28" spans="2:28" ht="18.75" thickBot="1" x14ac:dyDescent="0.4">
      <c r="B28" s="13" t="s">
        <v>34</v>
      </c>
      <c r="C28" s="30">
        <v>3</v>
      </c>
      <c r="D28" s="31" t="s">
        <v>30</v>
      </c>
      <c r="E28" s="31" t="s">
        <v>31</v>
      </c>
      <c r="F28" s="32">
        <v>3</v>
      </c>
      <c r="G28" s="33">
        <f>'Resource depletion'!J46</f>
        <v>20</v>
      </c>
      <c r="H28" s="34">
        <f>'Resource depletion'!J47</f>
        <v>10</v>
      </c>
      <c r="I28" s="33">
        <f>'Resource depletion'!Q46</f>
        <v>5</v>
      </c>
      <c r="J28" s="34" t="str">
        <f>IF(I28&gt;=H28,"PASS","FAIL")</f>
        <v>FAIL</v>
      </c>
      <c r="T28" s="7"/>
      <c r="U28" s="7"/>
      <c r="V28" s="7"/>
      <c r="W28" s="7"/>
      <c r="X28" s="7"/>
      <c r="Y28" s="7"/>
      <c r="Z28" s="7"/>
      <c r="AA28" s="7"/>
      <c r="AB28" s="7"/>
    </row>
    <row r="29" spans="2:28" ht="18.75" thickBot="1" x14ac:dyDescent="0.4">
      <c r="B29" s="263" t="s">
        <v>34</v>
      </c>
      <c r="C29" s="264">
        <v>2</v>
      </c>
      <c r="D29" s="265" t="s">
        <v>35</v>
      </c>
      <c r="E29" s="265" t="s">
        <v>36</v>
      </c>
      <c r="F29" s="266">
        <v>13</v>
      </c>
      <c r="G29" s="267">
        <f>'Resource depletion'!J64</f>
        <v>19.994</v>
      </c>
      <c r="H29" s="268">
        <f>'Resource depletion'!J65</f>
        <v>9.9969999999999999</v>
      </c>
      <c r="I29" s="267">
        <f>'Resource depletion'!Q64</f>
        <v>6.9209999999999994</v>
      </c>
      <c r="J29" s="268" t="str">
        <f>IF(I29&gt;=H29,"PASS","FAIL")</f>
        <v>FAIL</v>
      </c>
      <c r="T29" s="7"/>
      <c r="U29" s="7"/>
      <c r="V29" s="7"/>
      <c r="W29" s="7"/>
      <c r="X29" s="7"/>
      <c r="Y29" s="7"/>
      <c r="Z29" s="7"/>
      <c r="AA29" s="7"/>
      <c r="AB29" s="7"/>
    </row>
    <row r="30" spans="2:28" x14ac:dyDescent="0.35">
      <c r="G30" s="43"/>
      <c r="H30" s="43"/>
      <c r="I30" s="43"/>
      <c r="T30" s="7"/>
      <c r="U30" s="7"/>
      <c r="V30" s="7"/>
      <c r="W30" s="7"/>
      <c r="X30" s="7"/>
      <c r="Y30" s="7"/>
      <c r="Z30" s="7"/>
      <c r="AA30" s="7"/>
      <c r="AB30" s="7"/>
    </row>
    <row r="31" spans="2:28" ht="18.75" thickBot="1" x14ac:dyDescent="0.4">
      <c r="I31" s="5"/>
      <c r="T31" s="7"/>
      <c r="U31" s="7"/>
      <c r="V31" s="7"/>
      <c r="W31" s="7"/>
      <c r="X31" s="7"/>
      <c r="Y31" s="7"/>
      <c r="Z31" s="7"/>
      <c r="AA31" s="7"/>
      <c r="AB31" s="7"/>
    </row>
    <row r="32" spans="2:28" ht="18.75" thickBot="1" x14ac:dyDescent="0.4">
      <c r="B32" s="283" t="s">
        <v>22</v>
      </c>
      <c r="C32" s="284" t="s">
        <v>15</v>
      </c>
      <c r="D32" s="285" t="s">
        <v>23</v>
      </c>
      <c r="E32" s="285"/>
      <c r="F32" s="278" t="s">
        <v>25</v>
      </c>
      <c r="G32" s="278" t="s">
        <v>26</v>
      </c>
      <c r="H32" s="278" t="s">
        <v>27</v>
      </c>
      <c r="I32" s="278" t="s">
        <v>28</v>
      </c>
      <c r="J32" s="279" t="s">
        <v>16</v>
      </c>
      <c r="T32" s="7"/>
      <c r="U32" s="7"/>
      <c r="V32" s="7"/>
      <c r="W32" s="7"/>
      <c r="X32" s="7"/>
      <c r="Y32" s="7"/>
      <c r="Z32" s="7"/>
      <c r="AA32" s="7"/>
      <c r="AB32" s="7"/>
    </row>
    <row r="33" spans="2:28" x14ac:dyDescent="0.35">
      <c r="B33" s="18" t="s">
        <v>37</v>
      </c>
      <c r="C33" s="19">
        <v>1</v>
      </c>
      <c r="D33" s="20" t="s">
        <v>30</v>
      </c>
      <c r="E33" s="20" t="s">
        <v>31</v>
      </c>
      <c r="F33" s="21">
        <v>3</v>
      </c>
      <c r="G33" s="45">
        <f>'Chemicals and toxic impact'!J8</f>
        <v>20</v>
      </c>
      <c r="H33" s="46">
        <f>'Chemicals and toxic impact'!J9</f>
        <v>10</v>
      </c>
      <c r="I33" s="22">
        <f>'Chemicals and toxic impact'!Q8</f>
        <v>15</v>
      </c>
      <c r="J33" s="23" t="str">
        <f>IF(I33&gt;=H33,"PASS","FAIL")</f>
        <v>PASS</v>
      </c>
      <c r="T33" s="7"/>
      <c r="U33" s="7"/>
      <c r="V33" s="7"/>
      <c r="W33" s="7"/>
      <c r="X33" s="7"/>
      <c r="Y33" s="7"/>
      <c r="Z33" s="7"/>
      <c r="AA33" s="7"/>
      <c r="AB33" s="7"/>
    </row>
    <row r="34" spans="2:28" x14ac:dyDescent="0.35">
      <c r="B34" s="11" t="s">
        <v>37</v>
      </c>
      <c r="C34" s="25">
        <v>2</v>
      </c>
      <c r="D34" s="26" t="s">
        <v>30</v>
      </c>
      <c r="E34" s="26" t="s">
        <v>31</v>
      </c>
      <c r="F34" s="27">
        <v>4</v>
      </c>
      <c r="G34" s="47">
        <f>'Chemicals and toxic impact'!J23</f>
        <v>20</v>
      </c>
      <c r="H34" s="48">
        <f>'Chemicals and toxic impact'!J24</f>
        <v>10</v>
      </c>
      <c r="I34" s="28">
        <f>'Chemicals and toxic impact'!Q23</f>
        <v>20</v>
      </c>
      <c r="J34" s="29" t="str">
        <f>IF(I34&gt;=H34,"PASS","FAIL")</f>
        <v>PASS</v>
      </c>
      <c r="T34" s="7"/>
      <c r="U34" s="7"/>
      <c r="V34" s="7"/>
      <c r="W34" s="7"/>
      <c r="X34" s="7"/>
      <c r="Y34" s="7"/>
      <c r="Z34" s="7"/>
      <c r="AA34" s="7"/>
      <c r="AB34" s="7"/>
    </row>
    <row r="35" spans="2:28" ht="18.75" thickBot="1" x14ac:dyDescent="0.4">
      <c r="B35" s="13" t="s">
        <v>37</v>
      </c>
      <c r="C35" s="30">
        <v>3</v>
      </c>
      <c r="D35" s="31" t="s">
        <v>30</v>
      </c>
      <c r="E35" s="31" t="s">
        <v>31</v>
      </c>
      <c r="F35" s="32">
        <v>3</v>
      </c>
      <c r="G35" s="49">
        <f>'Chemicals and toxic impact'!J40</f>
        <v>20</v>
      </c>
      <c r="H35" s="50">
        <f>'Chemicals and toxic impact'!J41</f>
        <v>10</v>
      </c>
      <c r="I35" s="33">
        <f>'Chemicals and toxic impact'!Q40</f>
        <v>10</v>
      </c>
      <c r="J35" s="34" t="str">
        <f>IF(I35&gt;=H35,"PASS","FAIL")</f>
        <v>PASS</v>
      </c>
    </row>
    <row r="36" spans="2:28" x14ac:dyDescent="0.35">
      <c r="B36" s="18" t="s">
        <v>37</v>
      </c>
      <c r="C36" s="19">
        <v>1</v>
      </c>
      <c r="D36" s="20" t="s">
        <v>32</v>
      </c>
      <c r="E36" s="20" t="s">
        <v>33</v>
      </c>
      <c r="F36" s="21">
        <v>1</v>
      </c>
      <c r="G36" s="22">
        <f>'Chemicals and toxic impact'!J55</f>
        <v>20</v>
      </c>
      <c r="H36" s="23">
        <f>'Chemicals and toxic impact'!J56</f>
        <v>10</v>
      </c>
      <c r="I36" s="28">
        <f>'Chemicals and toxic impact'!Q55</f>
        <v>20</v>
      </c>
      <c r="J36" s="29" t="str">
        <f>IF(I36&gt;=H36,"PASS","FAIL")</f>
        <v>PASS</v>
      </c>
    </row>
    <row r="37" spans="2:28" ht="18.75" thickBot="1" x14ac:dyDescent="0.4">
      <c r="B37" s="13" t="s">
        <v>37</v>
      </c>
      <c r="C37" s="30">
        <v>2</v>
      </c>
      <c r="D37" s="31" t="s">
        <v>32</v>
      </c>
      <c r="E37" s="31" t="s">
        <v>36</v>
      </c>
      <c r="F37" s="32">
        <v>2</v>
      </c>
      <c r="G37" s="33">
        <f>'Chemicals and toxic impact'!J65</f>
        <v>20</v>
      </c>
      <c r="H37" s="34">
        <f>'Chemicals and toxic impact'!J66</f>
        <v>10</v>
      </c>
      <c r="I37" s="39">
        <f>'Chemicals and toxic impact'!Q65</f>
        <v>10</v>
      </c>
      <c r="J37" s="34" t="str">
        <f>IF(I37&gt;=H37,"PASS","FAIL")</f>
        <v>PASS</v>
      </c>
    </row>
    <row r="38" spans="2:28" x14ac:dyDescent="0.35">
      <c r="G38" s="51"/>
      <c r="H38" s="51"/>
      <c r="I38" s="51"/>
    </row>
    <row r="39" spans="2:28" ht="18.75" thickBot="1" x14ac:dyDescent="0.4">
      <c r="I39" s="5"/>
    </row>
    <row r="40" spans="2:28" ht="18.75" thickBot="1" x14ac:dyDescent="0.4">
      <c r="B40" s="283" t="s">
        <v>22</v>
      </c>
      <c r="C40" s="284" t="s">
        <v>15</v>
      </c>
      <c r="D40" s="285" t="s">
        <v>23</v>
      </c>
      <c r="E40" s="285"/>
      <c r="F40" s="278" t="s">
        <v>25</v>
      </c>
      <c r="G40" s="278" t="s">
        <v>26</v>
      </c>
      <c r="H40" s="278" t="s">
        <v>27</v>
      </c>
      <c r="I40" s="278" t="s">
        <v>28</v>
      </c>
      <c r="J40" s="286" t="s">
        <v>16</v>
      </c>
    </row>
    <row r="41" spans="2:28" ht="18.75" thickBot="1" x14ac:dyDescent="0.4">
      <c r="B41" s="18" t="s">
        <v>38</v>
      </c>
      <c r="C41" s="19">
        <v>1</v>
      </c>
      <c r="D41" s="20" t="s">
        <v>39</v>
      </c>
      <c r="E41" s="20" t="s">
        <v>33</v>
      </c>
      <c r="F41" s="21">
        <v>2</v>
      </c>
      <c r="G41" s="22">
        <f>'Gender, human and labour rights'!J8</f>
        <v>12</v>
      </c>
      <c r="H41" s="23">
        <f>'Gender, human and labour rights'!J9</f>
        <v>6</v>
      </c>
      <c r="I41" s="23">
        <f>'Gender, human and labour rights'!Q8</f>
        <v>8</v>
      </c>
      <c r="J41" s="23" t="str">
        <f>IF(I41&gt;=H41,"PASS","FAIL")</f>
        <v>PASS</v>
      </c>
    </row>
    <row r="42" spans="2:28" ht="18.75" thickBot="1" x14ac:dyDescent="0.4">
      <c r="B42" s="18" t="s">
        <v>38</v>
      </c>
      <c r="C42" s="30">
        <v>2</v>
      </c>
      <c r="D42" s="31" t="s">
        <v>39</v>
      </c>
      <c r="E42" s="31" t="s">
        <v>33</v>
      </c>
      <c r="F42" s="32">
        <v>3</v>
      </c>
      <c r="G42" s="33">
        <f>'Gender, human and labour rights'!J21</f>
        <v>30</v>
      </c>
      <c r="H42" s="34">
        <f>'Gender, human and labour rights'!J22</f>
        <v>15</v>
      </c>
      <c r="I42" s="34">
        <f>'Gender, human and labour rights'!Q21</f>
        <v>12</v>
      </c>
      <c r="J42" s="34" t="str">
        <f>IF(I42&gt;=H42,"PASS","FAIL")</f>
        <v>FAIL</v>
      </c>
    </row>
    <row r="43" spans="2:28" ht="18.75" thickBot="1" x14ac:dyDescent="0.4">
      <c r="B43" s="18" t="s">
        <v>38</v>
      </c>
      <c r="C43" s="52">
        <v>1</v>
      </c>
      <c r="D43" s="53" t="s">
        <v>30</v>
      </c>
      <c r="E43" s="53" t="s">
        <v>31</v>
      </c>
      <c r="F43" s="54">
        <v>3</v>
      </c>
      <c r="G43" s="55">
        <f>'Gender, human and labour rights'!J43</f>
        <v>25</v>
      </c>
      <c r="H43" s="56">
        <f>'Gender, human and labour rights'!J44</f>
        <v>12.5</v>
      </c>
      <c r="I43" s="56">
        <f>'Gender, human and labour rights'!Q43</f>
        <v>22.5</v>
      </c>
      <c r="J43" s="56" t="str">
        <f>IF(I43&gt;=H43,"PASS","FAIL")</f>
        <v>PASS</v>
      </c>
    </row>
    <row r="44" spans="2:28" ht="18.75" thickBot="1" x14ac:dyDescent="0.4">
      <c r="B44" s="18" t="s">
        <v>38</v>
      </c>
      <c r="C44" s="25">
        <v>2</v>
      </c>
      <c r="D44" s="26" t="s">
        <v>30</v>
      </c>
      <c r="E44" s="26" t="s">
        <v>31</v>
      </c>
      <c r="F44" s="27">
        <v>4</v>
      </c>
      <c r="G44" s="28">
        <f>'Gender, human and labour rights'!J61</f>
        <v>22.5</v>
      </c>
      <c r="H44" s="29">
        <f>'Gender, human and labour rights'!J62</f>
        <v>11.25</v>
      </c>
      <c r="I44" s="29">
        <f>'Gender, human and labour rights'!Q61</f>
        <v>12.5</v>
      </c>
      <c r="J44" s="29" t="str">
        <f>IF(I44&gt;=H44,"PASS","FAIL")</f>
        <v>PASS</v>
      </c>
    </row>
    <row r="45" spans="2:28" ht="18.75" thickBot="1" x14ac:dyDescent="0.4">
      <c r="B45" s="18" t="s">
        <v>38</v>
      </c>
      <c r="C45" s="36">
        <v>3</v>
      </c>
      <c r="D45" s="37" t="s">
        <v>30</v>
      </c>
      <c r="E45" s="31" t="s">
        <v>31</v>
      </c>
      <c r="F45" s="38">
        <v>6</v>
      </c>
      <c r="G45" s="39">
        <f>'Gender, human and labour rights'!J82</f>
        <v>20</v>
      </c>
      <c r="H45" s="57">
        <f>'Gender, human and labour rights'!J83</f>
        <v>10</v>
      </c>
      <c r="I45" s="57">
        <f>'Gender, human and labour rights'!Q82</f>
        <v>12.5</v>
      </c>
      <c r="J45" s="57" t="str">
        <f>IF(I45&gt;=H45,"PASS","FAIL")</f>
        <v>PASS</v>
      </c>
    </row>
    <row r="46" spans="2:28" x14ac:dyDescent="0.35">
      <c r="G46" s="43"/>
      <c r="H46" s="43"/>
    </row>
    <row r="47" spans="2:28" x14ac:dyDescent="0.35"/>
    <row r="48" spans="2:28" x14ac:dyDescent="0.35">
      <c r="B48" s="6" t="s">
        <v>40</v>
      </c>
      <c r="C48" s="58"/>
      <c r="D48" s="7"/>
      <c r="E48" s="7"/>
    </row>
    <row r="49" spans="2:5" x14ac:dyDescent="0.35">
      <c r="B49" s="3" t="s">
        <v>41</v>
      </c>
      <c r="C49" s="58"/>
      <c r="D49" s="7"/>
      <c r="E49" s="7"/>
    </row>
    <row r="50" spans="2:5" x14ac:dyDescent="0.35">
      <c r="B50" s="7"/>
    </row>
  </sheetData>
  <conditionalFormatting sqref="J17:J45">
    <cfRule type="containsText" dxfId="22" priority="4" operator="containsText" text="PASS">
      <formula>NOT(ISERROR(SEARCH("PASS",J17)))</formula>
    </cfRule>
    <cfRule type="containsText" dxfId="21" priority="3" operator="containsText" text="FAIL">
      <formula>NOT(ISERROR(SEARCH("FAIL",J17)))</formula>
    </cfRule>
  </conditionalFormatting>
  <conditionalFormatting sqref="C11:C13">
    <cfRule type="containsText" dxfId="20" priority="2" operator="containsText" text="PASS">
      <formula>NOT(ISERROR(SEARCH("PASS",C11)))</formula>
    </cfRule>
    <cfRule type="containsText" dxfId="19" priority="1" operator="containsText" text="FAIL">
      <formula>NOT(ISERROR(SEARCH("FAIL",C11)))</formula>
    </cfRule>
  </conditionalFormatting>
  <pageMargins left="0.70866141732283472" right="0.70866141732283472" top="0.74803149606299213" bottom="0.74803149606299213" header="0.31496062992125984" footer="0.31496062992125984"/>
  <pageSetup paperSize="9" scale="6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1B482-C9DD-4B3D-B1F1-3F88DFC7E7C7}">
  <dimension ref="A1:XFC332"/>
  <sheetViews>
    <sheetView showGridLines="0" topLeftCell="F74" zoomScale="115" zoomScaleNormal="115" workbookViewId="0">
      <selection activeCell="F92" sqref="F92:F94"/>
    </sheetView>
  </sheetViews>
  <sheetFormatPr defaultColWidth="0" defaultRowHeight="18" zeroHeight="1" x14ac:dyDescent="0.35"/>
  <cols>
    <col min="1" max="1" width="2" style="3" customWidth="1"/>
    <col min="2" max="2" width="21.140625" style="104" customWidth="1"/>
    <col min="3" max="3" width="36.85546875" style="104" customWidth="1"/>
    <col min="4" max="4" width="12.5703125" style="104" customWidth="1"/>
    <col min="5" max="5" width="38.42578125" style="104" customWidth="1"/>
    <col min="6" max="6" width="74.85546875" style="66" customWidth="1"/>
    <col min="7" max="7" width="56.140625" style="66" customWidth="1"/>
    <col min="8" max="9" width="6" style="3" customWidth="1"/>
    <col min="10" max="10" width="29.140625" style="104" hidden="1" customWidth="1"/>
    <col min="11" max="11" width="14.140625" style="105" hidden="1" customWidth="1"/>
    <col min="12" max="12" width="20.5703125" style="104" hidden="1" customWidth="1"/>
    <col min="13" max="13" width="37.85546875" style="104" hidden="1" customWidth="1"/>
    <col min="14" max="14" width="32.85546875" style="104" hidden="1" customWidth="1"/>
    <col min="15" max="15" width="8.85546875" style="3" hidden="1" customWidth="1"/>
    <col min="16" max="16" width="19.85546875" style="3" hidden="1"/>
    <col min="17" max="17" width="11.5703125" style="3" hidden="1"/>
    <col min="18" max="16383" width="8.85546875" style="3" hidden="1"/>
    <col min="16384" max="16384" width="2.5703125" style="3" hidden="1"/>
  </cols>
  <sheetData>
    <row r="1" spans="1:21" s="272" customFormat="1" ht="54" customHeight="1" x14ac:dyDescent="0.25">
      <c r="A1" s="270" t="s">
        <v>42</v>
      </c>
      <c r="B1" s="59"/>
      <c r="C1" s="59"/>
      <c r="D1" s="59"/>
      <c r="E1" s="59"/>
      <c r="F1" s="59"/>
      <c r="G1" s="59"/>
      <c r="H1" s="59"/>
      <c r="I1" s="59"/>
      <c r="J1" s="59"/>
      <c r="K1" s="60"/>
      <c r="L1" s="59"/>
      <c r="M1" s="59"/>
      <c r="N1" s="59"/>
    </row>
    <row r="2" spans="1:21" s="61" customFormat="1" ht="120" customHeight="1" x14ac:dyDescent="0.35">
      <c r="B2" s="62"/>
      <c r="C2" s="362" t="s">
        <v>43</v>
      </c>
      <c r="D2" s="362"/>
      <c r="E2" s="362"/>
      <c r="F2" s="362"/>
      <c r="G2" s="308" t="s">
        <v>44</v>
      </c>
      <c r="H2" s="3"/>
      <c r="I2" s="3"/>
      <c r="J2" s="361" t="s">
        <v>45</v>
      </c>
      <c r="K2" s="361"/>
      <c r="L2" s="64"/>
      <c r="M2" s="64"/>
      <c r="N2" s="64"/>
      <c r="P2" s="65" t="s">
        <v>46</v>
      </c>
      <c r="Q2" s="65"/>
      <c r="R2" s="65"/>
    </row>
    <row r="3" spans="1:21" s="61" customFormat="1" ht="19.5" thickBot="1" x14ac:dyDescent="0.4">
      <c r="B3" s="64"/>
      <c r="C3" s="64"/>
      <c r="D3" s="64"/>
      <c r="E3" s="64"/>
      <c r="F3" s="66"/>
      <c r="G3" s="66"/>
      <c r="H3" s="3"/>
      <c r="I3" s="3"/>
      <c r="J3" s="64"/>
      <c r="K3" s="63"/>
      <c r="L3" s="64"/>
      <c r="M3" s="64"/>
      <c r="N3" s="64"/>
      <c r="P3" s="67"/>
      <c r="Q3" s="67"/>
      <c r="R3" s="67"/>
      <c r="S3" s="67"/>
      <c r="T3" s="67"/>
      <c r="U3" s="67"/>
    </row>
    <row r="4" spans="1:21" s="61" customFormat="1" ht="18.75" x14ac:dyDescent="0.35">
      <c r="B4" s="363" t="s">
        <v>22</v>
      </c>
      <c r="C4" s="364"/>
      <c r="D4" s="364"/>
      <c r="E4" s="106" t="str">
        <f t="shared" ref="E4:E9" si="0">J4</f>
        <v>GHG</v>
      </c>
      <c r="F4" s="66"/>
      <c r="G4" s="66"/>
      <c r="H4" s="3"/>
      <c r="I4" s="3"/>
      <c r="J4" s="383" t="s">
        <v>47</v>
      </c>
      <c r="K4" s="384"/>
      <c r="L4" s="384"/>
      <c r="M4" s="384"/>
      <c r="N4" s="385"/>
      <c r="P4" s="67"/>
      <c r="Q4" s="67"/>
      <c r="R4" s="67"/>
      <c r="S4" s="67"/>
      <c r="T4" s="67"/>
      <c r="U4" s="67"/>
    </row>
    <row r="5" spans="1:21" s="61" customFormat="1" ht="18.75" x14ac:dyDescent="0.35">
      <c r="B5" s="405" t="s">
        <v>48</v>
      </c>
      <c r="C5" s="406"/>
      <c r="D5" s="406"/>
      <c r="E5" s="107">
        <f t="shared" si="0"/>
        <v>1</v>
      </c>
      <c r="F5" s="66"/>
      <c r="G5" s="66"/>
      <c r="H5" s="3"/>
      <c r="I5" s="3"/>
      <c r="J5" s="386">
        <v>1</v>
      </c>
      <c r="K5" s="387"/>
      <c r="L5" s="387"/>
      <c r="M5" s="387"/>
      <c r="N5" s="388"/>
      <c r="P5" s="67"/>
      <c r="Q5" s="68"/>
      <c r="R5" s="67"/>
      <c r="S5" s="67"/>
      <c r="T5" s="67"/>
      <c r="U5" s="67"/>
    </row>
    <row r="6" spans="1:21" s="61" customFormat="1" ht="18.75" x14ac:dyDescent="0.35">
      <c r="B6" s="405" t="s">
        <v>23</v>
      </c>
      <c r="C6" s="406"/>
      <c r="D6" s="406"/>
      <c r="E6" s="107" t="str">
        <f t="shared" si="0"/>
        <v>Organisation</v>
      </c>
      <c r="F6" s="66"/>
      <c r="G6" s="66"/>
      <c r="H6" s="3"/>
      <c r="I6" s="3"/>
      <c r="J6" s="386" t="s">
        <v>49</v>
      </c>
      <c r="K6" s="387"/>
      <c r="L6" s="387"/>
      <c r="M6" s="387"/>
      <c r="N6" s="388"/>
      <c r="R6" s="67"/>
      <c r="S6" s="67"/>
      <c r="T6" s="67"/>
      <c r="U6" s="67"/>
    </row>
    <row r="7" spans="1:21" s="61" customFormat="1" ht="18.75" x14ac:dyDescent="0.35">
      <c r="B7" s="405" t="s">
        <v>28</v>
      </c>
      <c r="C7" s="406"/>
      <c r="D7" s="406"/>
      <c r="E7" s="311">
        <f>Q8</f>
        <v>10</v>
      </c>
      <c r="F7" s="66"/>
      <c r="G7" s="66"/>
      <c r="H7" s="3"/>
      <c r="I7" s="3"/>
      <c r="J7" s="386" t="s">
        <v>50</v>
      </c>
      <c r="K7" s="387"/>
      <c r="L7" s="387"/>
      <c r="M7" s="387"/>
      <c r="N7" s="388"/>
      <c r="P7" s="67"/>
      <c r="Q7" s="67"/>
      <c r="R7" s="67"/>
      <c r="S7" s="67"/>
      <c r="T7" s="67"/>
      <c r="U7" s="67"/>
    </row>
    <row r="8" spans="1:21" s="61" customFormat="1" ht="18.75" x14ac:dyDescent="0.35">
      <c r="B8" s="415" t="s">
        <v>51</v>
      </c>
      <c r="C8" s="416"/>
      <c r="D8" s="417"/>
      <c r="E8" s="108">
        <f t="shared" si="0"/>
        <v>20</v>
      </c>
      <c r="F8" s="66"/>
      <c r="G8" s="66"/>
      <c r="H8" s="3"/>
      <c r="I8" s="3"/>
      <c r="J8" s="365">
        <f>(D11*K12)+(D14*K17)</f>
        <v>20</v>
      </c>
      <c r="K8" s="366"/>
      <c r="L8" s="366"/>
      <c r="M8" s="366"/>
      <c r="N8" s="367"/>
      <c r="P8" s="67" t="s">
        <v>28</v>
      </c>
      <c r="Q8" s="67">
        <f>SUM(R11:R15)</f>
        <v>10</v>
      </c>
    </row>
    <row r="9" spans="1:21" s="61" customFormat="1" ht="19.5" thickBot="1" x14ac:dyDescent="0.4">
      <c r="B9" s="418" t="s">
        <v>52</v>
      </c>
      <c r="C9" s="419"/>
      <c r="D9" s="419"/>
      <c r="E9" s="274">
        <f t="shared" si="0"/>
        <v>10</v>
      </c>
      <c r="F9" s="66"/>
      <c r="G9" s="66"/>
      <c r="H9" s="3"/>
      <c r="I9" s="3"/>
      <c r="J9" s="371">
        <f>J8/2</f>
        <v>10</v>
      </c>
      <c r="K9" s="372"/>
      <c r="L9" s="372"/>
      <c r="M9" s="372"/>
      <c r="N9" s="373"/>
      <c r="P9" s="67" t="s">
        <v>53</v>
      </c>
      <c r="Q9" s="69">
        <f>Q8/J8</f>
        <v>0.5</v>
      </c>
    </row>
    <row r="10" spans="1:21" s="61" customFormat="1" ht="75.75" thickBot="1" x14ac:dyDescent="0.4">
      <c r="B10" s="70" t="s">
        <v>54</v>
      </c>
      <c r="C10" s="71" t="s">
        <v>55</v>
      </c>
      <c r="D10" s="71" t="s">
        <v>56</v>
      </c>
      <c r="E10" s="71" t="s">
        <v>57</v>
      </c>
      <c r="F10" s="72" t="s">
        <v>58</v>
      </c>
      <c r="G10" s="73" t="s">
        <v>57</v>
      </c>
      <c r="H10" s="3"/>
      <c r="I10" s="3"/>
      <c r="J10" s="74" t="s">
        <v>59</v>
      </c>
      <c r="K10" s="75" t="s">
        <v>60</v>
      </c>
      <c r="L10" s="75" t="s">
        <v>61</v>
      </c>
      <c r="M10" s="75" t="s">
        <v>58</v>
      </c>
      <c r="N10" s="76" t="s">
        <v>62</v>
      </c>
      <c r="P10" s="61" t="s">
        <v>63</v>
      </c>
      <c r="Q10" s="61" t="s">
        <v>64</v>
      </c>
    </row>
    <row r="11" spans="1:21" s="61" customFormat="1" ht="37.700000000000003" customHeight="1" x14ac:dyDescent="0.35">
      <c r="B11" s="420" t="s">
        <v>23</v>
      </c>
      <c r="C11" s="423" t="s">
        <v>65</v>
      </c>
      <c r="D11" s="426">
        <v>0.5</v>
      </c>
      <c r="E11" s="448" t="s">
        <v>66</v>
      </c>
      <c r="F11" s="454" t="str">
        <f>VLOOKUP(E11,J11:M13,4,FALSE)</f>
        <v>Listed methodologies:
• ABI Energia Linee Guida
• Act on the Rational Use of Energy
• Australia - National Greenhouse and Energy Reporting Act
• Bilan Carbone
• Brazil GHG Protocol Programme
• Canadian Association of Petroleum Producers, Calculating Greenhouse Gas Emissions, 2003
• China Corporate Energy Conservation and GHG Management Programme
• Defra Voluntary Environmental Reporting Guidelines: Including streamlined energy and carbon reporting guidance, 2019
• ENCORD: Construction CO2e Measurement Protocol
• Energy Information Administration 1605(b)
• Environment Canada, Aluminum Production, Guidance Manual for Estimating Greenhouse Gas Emissions
• Environment Canada, Base Metals Smelting/Refining, Guidance Manual for Estimating Greenhouse Gas Emissions
• Environment Canada, Cement Production, Guidance Manual for Estimating Greenhouse Gas Emissions
• Environment Canada, Primary Iron and Steel Production, Guidance Manual for Estimating Greenhouse Gas Emissions
• Environment Canada, Lime Production, Guidance Manual for Estimating Greenhouse Gas Emissions
• Environment Canada, Primary Magnesium Production and Casting, Guidance Manual for Estimating Greenhouse Gas Emissions
• Environment Canada, Metal Mining, Guidance Manual for Estimating Greenhouse Gas Emissions
• EPRA (European Public Real Estate Association) guidelines, 2011
• EPRA (European Public Real Estate Association) Sustainability Best Practice Recommendations Guidelines, 2017
• French methodology for greenhouse gas emissions assessments by companies V4 (ADEME 2016)
• Hong Kong Environmental Protection Department, Guidelines to Account for and Report on Greenhouse Gas Emissions and Removals for Buildings, 2010
• India GHG Inventory Programme
• IPCC Guidelines for National Greenhouse Gas Inventories, 2006
• ISO 14064-1
• Japan Ministry of the Environment, Law Concerning the Promotion of the Measures to Cope with Global Warming, Superseded by Revision of the Act on Promotion of Global Warming Countermeasures (2005 Amendment)
• Korea GHG and Energy Target Management System Operating Guidelines
• New Zealand - Guidance for Voluntary, Corporate Greenhouse Gas Reporting
• Philippine Greenhouse Gas Accounting and Reporting Programme (PhilGARP)
• Programa GEI Mexico
• Recommendations for reportingRecommendations for reporting significant indirect emissions under Article 173-IV (ADEME 2018)
• Smart Freight Centre: GLEC Framework for Logistics Emissions Methodologies
• Taiwan - GHG Reduction Act
• Thailand Greenhouse Gas Management Organization: The National Guideline Carbon Footprint for organization
• The Climate Registry: General Reporting Protocol
• The Cool Farm Tool
• The GHG Indicator: UNEP Guidelines for Calculating Greenhouse Gas Emissions for Businesses and Non-Commercial Organizations
• The Greenhouse Gas Protocol: A Corporate Accounting and Reporting Standard (Revised Edition)
• The Greenhouse Gas Protocol: Scope 2 Guidance
• The Tokyo Cap-and Trade Program
• Toitū carbonreduce programme
• Toitū carbon zero programme
• US EPA Mandatory Greenhouse Gas Reporting Rule
• VfU (Verein fur Umweltmanagement) Indicators Standard</v>
      </c>
      <c r="G11" s="451"/>
      <c r="H11" s="3"/>
      <c r="I11" s="3"/>
      <c r="J11" s="319" t="s">
        <v>67</v>
      </c>
      <c r="K11" s="77">
        <v>0</v>
      </c>
      <c r="L11" s="326" t="s">
        <v>67</v>
      </c>
      <c r="M11" s="316" t="s">
        <v>68</v>
      </c>
      <c r="N11" s="78"/>
      <c r="P11" s="61">
        <f>IFERROR(VLOOKUP(E11,J11:K13,2,FALSE),0)</f>
        <v>10</v>
      </c>
      <c r="Q11" s="79">
        <f>D11</f>
        <v>0.5</v>
      </c>
      <c r="R11" s="61">
        <f>Q11*P11</f>
        <v>5</v>
      </c>
    </row>
    <row r="12" spans="1:21" s="61" customFormat="1" ht="61.7" customHeight="1" x14ac:dyDescent="0.35">
      <c r="B12" s="421"/>
      <c r="C12" s="424"/>
      <c r="D12" s="427"/>
      <c r="E12" s="449"/>
      <c r="F12" s="455"/>
      <c r="G12" s="452"/>
      <c r="H12" s="3"/>
      <c r="I12" s="3"/>
      <c r="J12" s="320" t="s">
        <v>66</v>
      </c>
      <c r="K12" s="80">
        <v>10</v>
      </c>
      <c r="L12" s="323" t="s">
        <v>69</v>
      </c>
      <c r="M12" s="335" t="s">
        <v>70</v>
      </c>
      <c r="N12" s="81" t="s">
        <v>71</v>
      </c>
    </row>
    <row r="13" spans="1:21" s="61" customFormat="1" ht="37.700000000000003" customHeight="1" thickBot="1" x14ac:dyDescent="0.4">
      <c r="B13" s="422"/>
      <c r="C13" s="425"/>
      <c r="D13" s="428"/>
      <c r="E13" s="450"/>
      <c r="F13" s="456"/>
      <c r="G13" s="453"/>
      <c r="H13" s="3"/>
      <c r="I13" s="3"/>
      <c r="J13" s="321" t="s">
        <v>72</v>
      </c>
      <c r="K13" s="82">
        <v>10</v>
      </c>
      <c r="L13" s="324" t="s">
        <v>69</v>
      </c>
      <c r="M13" s="83" t="s">
        <v>73</v>
      </c>
      <c r="N13" s="81" t="s">
        <v>71</v>
      </c>
    </row>
    <row r="14" spans="1:21" s="61" customFormat="1" ht="31.35" customHeight="1" x14ac:dyDescent="0.35">
      <c r="B14" s="420" t="s">
        <v>74</v>
      </c>
      <c r="C14" s="423" t="s">
        <v>75</v>
      </c>
      <c r="D14" s="426">
        <v>0.5</v>
      </c>
      <c r="E14" s="448" t="s">
        <v>80</v>
      </c>
      <c r="F14" s="454" t="str">
        <f>VLOOKUP(E14,J14:M17,4,FALSE)</f>
        <v>Published results</v>
      </c>
      <c r="G14" s="451"/>
      <c r="H14" s="3"/>
      <c r="I14" s="3"/>
      <c r="J14" s="319" t="s">
        <v>67</v>
      </c>
      <c r="K14" s="77">
        <v>0</v>
      </c>
      <c r="L14" s="326" t="s">
        <v>67</v>
      </c>
      <c r="M14" s="84" t="s">
        <v>68</v>
      </c>
      <c r="N14" s="78"/>
      <c r="P14" s="61">
        <f>IFERROR(VLOOKUP(E14,J14:K17,2,FALSE),0)</f>
        <v>10</v>
      </c>
      <c r="Q14" s="79">
        <f>D14</f>
        <v>0.5</v>
      </c>
      <c r="R14" s="61">
        <f>Q14*P14</f>
        <v>5</v>
      </c>
    </row>
    <row r="15" spans="1:21" s="61" customFormat="1" ht="37.5" x14ac:dyDescent="0.35">
      <c r="B15" s="421"/>
      <c r="C15" s="424"/>
      <c r="D15" s="427"/>
      <c r="E15" s="449"/>
      <c r="F15" s="455"/>
      <c r="G15" s="452"/>
      <c r="H15" s="3"/>
      <c r="I15" s="3"/>
      <c r="J15" s="320" t="s">
        <v>77</v>
      </c>
      <c r="K15" s="80">
        <v>10</v>
      </c>
      <c r="L15" s="323" t="s">
        <v>78</v>
      </c>
      <c r="M15" s="85" t="s">
        <v>79</v>
      </c>
      <c r="N15" s="81"/>
    </row>
    <row r="16" spans="1:21" s="61" customFormat="1" ht="37.5" x14ac:dyDescent="0.35">
      <c r="B16" s="421"/>
      <c r="C16" s="424"/>
      <c r="D16" s="427"/>
      <c r="E16" s="449"/>
      <c r="F16" s="455"/>
      <c r="G16" s="452"/>
      <c r="H16" s="3"/>
      <c r="I16" s="3"/>
      <c r="J16" s="320" t="s">
        <v>80</v>
      </c>
      <c r="K16" s="80">
        <v>10</v>
      </c>
      <c r="L16" s="323" t="s">
        <v>81</v>
      </c>
      <c r="M16" s="85" t="s">
        <v>79</v>
      </c>
      <c r="N16" s="81"/>
    </row>
    <row r="17" spans="2:18" s="61" customFormat="1" ht="38.25" thickBot="1" x14ac:dyDescent="0.4">
      <c r="B17" s="422"/>
      <c r="C17" s="425"/>
      <c r="D17" s="428"/>
      <c r="E17" s="450"/>
      <c r="F17" s="456"/>
      <c r="G17" s="453"/>
      <c r="H17" s="3"/>
      <c r="I17" s="3"/>
      <c r="J17" s="321" t="s">
        <v>76</v>
      </c>
      <c r="K17" s="82">
        <v>30</v>
      </c>
      <c r="L17" s="324" t="s">
        <v>82</v>
      </c>
      <c r="M17" s="83" t="s">
        <v>83</v>
      </c>
      <c r="N17" s="86"/>
    </row>
    <row r="18" spans="2:18" s="61" customFormat="1" ht="18.75" x14ac:dyDescent="0.35">
      <c r="B18" s="87"/>
      <c r="C18" s="87"/>
      <c r="D18" s="88"/>
      <c r="E18" s="88"/>
      <c r="F18" s="66"/>
      <c r="G18" s="66"/>
      <c r="H18" s="3"/>
      <c r="I18" s="3"/>
      <c r="J18" s="89"/>
      <c r="K18" s="90"/>
      <c r="L18" s="89"/>
      <c r="M18" s="91"/>
      <c r="N18" s="87"/>
    </row>
    <row r="19" spans="2:18" s="61" customFormat="1" ht="19.5" thickBot="1" x14ac:dyDescent="0.4">
      <c r="B19" s="87"/>
      <c r="C19" s="87"/>
      <c r="D19" s="92"/>
      <c r="E19" s="92"/>
      <c r="F19" s="66"/>
      <c r="G19" s="66"/>
      <c r="H19" s="3"/>
      <c r="I19" s="3"/>
      <c r="J19" s="89"/>
      <c r="K19" s="90"/>
      <c r="L19" s="89"/>
      <c r="M19" s="91"/>
      <c r="N19" s="87"/>
    </row>
    <row r="20" spans="2:18" s="61" customFormat="1" ht="18.75" x14ac:dyDescent="0.35">
      <c r="B20" s="363" t="s">
        <v>22</v>
      </c>
      <c r="C20" s="364"/>
      <c r="D20" s="364"/>
      <c r="E20" s="106" t="str">
        <f t="shared" ref="E20:E25" si="1">J20</f>
        <v>GHG</v>
      </c>
      <c r="F20" s="66"/>
      <c r="G20" s="66"/>
      <c r="H20" s="3"/>
      <c r="I20" s="3"/>
      <c r="J20" s="383" t="s">
        <v>47</v>
      </c>
      <c r="K20" s="384"/>
      <c r="L20" s="384"/>
      <c r="M20" s="384"/>
      <c r="N20" s="385"/>
    </row>
    <row r="21" spans="2:18" s="61" customFormat="1" ht="18.75" x14ac:dyDescent="0.35">
      <c r="B21" s="405" t="s">
        <v>48</v>
      </c>
      <c r="C21" s="406"/>
      <c r="D21" s="406"/>
      <c r="E21" s="107">
        <f t="shared" si="1"/>
        <v>2</v>
      </c>
      <c r="F21" s="66"/>
      <c r="G21" s="66"/>
      <c r="H21" s="3"/>
      <c r="I21" s="3"/>
      <c r="J21" s="386">
        <v>2</v>
      </c>
      <c r="K21" s="387"/>
      <c r="L21" s="387"/>
      <c r="M21" s="387"/>
      <c r="N21" s="388"/>
    </row>
    <row r="22" spans="2:18" s="61" customFormat="1" ht="18.75" x14ac:dyDescent="0.35">
      <c r="B22" s="405" t="s">
        <v>23</v>
      </c>
      <c r="C22" s="406"/>
      <c r="D22" s="406"/>
      <c r="E22" s="107" t="str">
        <f t="shared" si="1"/>
        <v>Organisation</v>
      </c>
      <c r="F22" s="66"/>
      <c r="G22" s="66"/>
      <c r="H22" s="3"/>
      <c r="I22" s="3"/>
      <c r="J22" s="386" t="s">
        <v>49</v>
      </c>
      <c r="K22" s="387"/>
      <c r="L22" s="387"/>
      <c r="M22" s="387"/>
      <c r="N22" s="388"/>
    </row>
    <row r="23" spans="2:18" s="61" customFormat="1" ht="18.75" x14ac:dyDescent="0.35">
      <c r="B23" s="405" t="s">
        <v>28</v>
      </c>
      <c r="C23" s="406"/>
      <c r="D23" s="406"/>
      <c r="E23" s="311">
        <f>Q24</f>
        <v>5</v>
      </c>
      <c r="F23" s="66"/>
      <c r="G23" s="66"/>
      <c r="H23" s="3"/>
      <c r="I23" s="3"/>
      <c r="J23" s="386" t="s">
        <v>50</v>
      </c>
      <c r="K23" s="387"/>
      <c r="L23" s="387"/>
      <c r="M23" s="387"/>
      <c r="N23" s="388"/>
      <c r="P23" s="67"/>
      <c r="Q23" s="67"/>
    </row>
    <row r="24" spans="2:18" s="61" customFormat="1" ht="18.75" x14ac:dyDescent="0.35">
      <c r="B24" s="415" t="s">
        <v>51</v>
      </c>
      <c r="C24" s="416"/>
      <c r="D24" s="417"/>
      <c r="E24" s="108">
        <f t="shared" si="1"/>
        <v>30</v>
      </c>
      <c r="F24" s="66"/>
      <c r="G24" s="66"/>
      <c r="H24" s="3"/>
      <c r="I24" s="3"/>
      <c r="J24" s="365">
        <f>(D27*K29)+(D30*K33)+(D34*K36)+(D37*K39)+(D40*K42)</f>
        <v>30</v>
      </c>
      <c r="K24" s="366"/>
      <c r="L24" s="366"/>
      <c r="M24" s="366"/>
      <c r="N24" s="367"/>
      <c r="P24" s="67" t="s">
        <v>28</v>
      </c>
      <c r="Q24" s="67">
        <f>SUM(R27:R42)</f>
        <v>5</v>
      </c>
    </row>
    <row r="25" spans="2:18" s="61" customFormat="1" ht="16.350000000000001" customHeight="1" thickBot="1" x14ac:dyDescent="0.4">
      <c r="B25" s="418" t="s">
        <v>52</v>
      </c>
      <c r="C25" s="419"/>
      <c r="D25" s="419"/>
      <c r="E25" s="274">
        <f t="shared" si="1"/>
        <v>15</v>
      </c>
      <c r="F25" s="66"/>
      <c r="G25" s="66"/>
      <c r="H25" s="3"/>
      <c r="I25" s="3"/>
      <c r="J25" s="371">
        <f>J24/2</f>
        <v>15</v>
      </c>
      <c r="K25" s="372"/>
      <c r="L25" s="372"/>
      <c r="M25" s="372"/>
      <c r="N25" s="373"/>
      <c r="P25" s="67" t="s">
        <v>53</v>
      </c>
      <c r="Q25" s="69">
        <f>Q24/J24</f>
        <v>0.16666666666666666</v>
      </c>
    </row>
    <row r="26" spans="2:18" s="61" customFormat="1" ht="75.75" thickBot="1" x14ac:dyDescent="0.4">
      <c r="B26" s="70" t="s">
        <v>54</v>
      </c>
      <c r="C26" s="71" t="s">
        <v>55</v>
      </c>
      <c r="D26" s="71" t="s">
        <v>56</v>
      </c>
      <c r="E26" s="71" t="s">
        <v>57</v>
      </c>
      <c r="F26" s="72" t="s">
        <v>58</v>
      </c>
      <c r="G26" s="73" t="s">
        <v>57</v>
      </c>
      <c r="H26" s="3"/>
      <c r="I26" s="3"/>
      <c r="J26" s="74" t="s">
        <v>84</v>
      </c>
      <c r="K26" s="75" t="s">
        <v>60</v>
      </c>
      <c r="L26" s="75" t="s">
        <v>85</v>
      </c>
      <c r="M26" s="75" t="s">
        <v>58</v>
      </c>
      <c r="N26" s="76" t="s">
        <v>62</v>
      </c>
      <c r="P26" s="61" t="s">
        <v>63</v>
      </c>
      <c r="Q26" s="61" t="s">
        <v>64</v>
      </c>
    </row>
    <row r="27" spans="2:18" s="61" customFormat="1" ht="28.7" customHeight="1" x14ac:dyDescent="0.35">
      <c r="B27" s="383" t="s">
        <v>86</v>
      </c>
      <c r="C27" s="384" t="s">
        <v>87</v>
      </c>
      <c r="D27" s="393">
        <v>0</v>
      </c>
      <c r="E27" s="374" t="s">
        <v>90</v>
      </c>
      <c r="F27" s="399" t="str">
        <f>VLOOKUP(E27,J27:M29,4,FALSE)</f>
        <v>N/A</v>
      </c>
      <c r="G27" s="380"/>
      <c r="H27" s="3"/>
      <c r="I27" s="3"/>
      <c r="J27" s="319" t="s">
        <v>67</v>
      </c>
      <c r="K27" s="77">
        <v>0</v>
      </c>
      <c r="L27" s="326" t="s">
        <v>67</v>
      </c>
      <c r="M27" s="316" t="s">
        <v>68</v>
      </c>
      <c r="N27" s="78"/>
      <c r="P27" s="61">
        <f>IFERROR(VLOOKUP(E27,J27:K29,2,FALSE),0)</f>
        <v>0</v>
      </c>
      <c r="Q27" s="79">
        <f>D27</f>
        <v>0</v>
      </c>
      <c r="R27" s="61">
        <f>Q27*P27</f>
        <v>0</v>
      </c>
    </row>
    <row r="28" spans="2:18" s="61" customFormat="1" ht="28.7" customHeight="1" x14ac:dyDescent="0.35">
      <c r="B28" s="386"/>
      <c r="C28" s="387"/>
      <c r="D28" s="394"/>
      <c r="E28" s="375"/>
      <c r="F28" s="400"/>
      <c r="G28" s="381"/>
      <c r="H28" s="3"/>
      <c r="I28" s="3"/>
      <c r="J28" s="320" t="s">
        <v>88</v>
      </c>
      <c r="K28" s="80">
        <v>0</v>
      </c>
      <c r="L28" s="389" t="s">
        <v>89</v>
      </c>
      <c r="M28" s="317" t="s">
        <v>68</v>
      </c>
      <c r="N28" s="81"/>
    </row>
    <row r="29" spans="2:18" s="61" customFormat="1" ht="72.599999999999994" customHeight="1" thickBot="1" x14ac:dyDescent="0.4">
      <c r="B29" s="391"/>
      <c r="C29" s="392"/>
      <c r="D29" s="395"/>
      <c r="E29" s="376"/>
      <c r="F29" s="401"/>
      <c r="G29" s="382"/>
      <c r="H29" s="3"/>
      <c r="I29" s="3"/>
      <c r="J29" s="321" t="s">
        <v>90</v>
      </c>
      <c r="K29" s="82">
        <v>0</v>
      </c>
      <c r="L29" s="390"/>
      <c r="M29" s="318" t="s">
        <v>68</v>
      </c>
      <c r="N29" s="86"/>
    </row>
    <row r="30" spans="2:18" s="61" customFormat="1" ht="31.35" customHeight="1" x14ac:dyDescent="0.35">
      <c r="B30" s="432" t="s">
        <v>91</v>
      </c>
      <c r="C30" s="414" t="s">
        <v>92</v>
      </c>
      <c r="D30" s="430">
        <v>0.25</v>
      </c>
      <c r="E30" s="374" t="s">
        <v>96</v>
      </c>
      <c r="F30" s="399" t="str">
        <f>VLOOKUP(E30,J30:M33,4,FALSE)</f>
        <v xml:space="preserve">Policy document </v>
      </c>
      <c r="G30" s="380"/>
      <c r="H30" s="3"/>
      <c r="I30" s="3"/>
      <c r="J30" s="325" t="s">
        <v>67</v>
      </c>
      <c r="K30" s="93">
        <v>0</v>
      </c>
      <c r="L30" s="322" t="s">
        <v>67</v>
      </c>
      <c r="M30" s="94" t="s">
        <v>68</v>
      </c>
      <c r="N30" s="95"/>
      <c r="P30" s="61">
        <f>IFERROR(VLOOKUP(E30,J30:K33,2,FALSE),0)</f>
        <v>20</v>
      </c>
      <c r="Q30" s="79">
        <f>D30</f>
        <v>0.25</v>
      </c>
      <c r="R30" s="61">
        <f>Q30*P30</f>
        <v>5</v>
      </c>
    </row>
    <row r="31" spans="2:18" s="61" customFormat="1" ht="37.5" x14ac:dyDescent="0.35">
      <c r="B31" s="386"/>
      <c r="C31" s="387"/>
      <c r="D31" s="430"/>
      <c r="E31" s="375"/>
      <c r="F31" s="400"/>
      <c r="G31" s="381"/>
      <c r="H31" s="3"/>
      <c r="I31" s="3"/>
      <c r="J31" s="320" t="s">
        <v>94</v>
      </c>
      <c r="K31" s="80">
        <v>10</v>
      </c>
      <c r="L31" s="323" t="s">
        <v>78</v>
      </c>
      <c r="M31" s="85" t="s">
        <v>95</v>
      </c>
      <c r="N31" s="81"/>
    </row>
    <row r="32" spans="2:18" s="61" customFormat="1" ht="37.5" x14ac:dyDescent="0.35">
      <c r="B32" s="386"/>
      <c r="C32" s="387"/>
      <c r="D32" s="430"/>
      <c r="E32" s="375"/>
      <c r="F32" s="400"/>
      <c r="G32" s="381"/>
      <c r="H32" s="3"/>
      <c r="I32" s="3"/>
      <c r="J32" s="320" t="s">
        <v>96</v>
      </c>
      <c r="K32" s="80">
        <v>20</v>
      </c>
      <c r="L32" s="323" t="s">
        <v>81</v>
      </c>
      <c r="M32" s="85" t="s">
        <v>95</v>
      </c>
      <c r="N32" s="81"/>
    </row>
    <row r="33" spans="2:18" s="61" customFormat="1" ht="38.25" thickBot="1" x14ac:dyDescent="0.4">
      <c r="B33" s="391"/>
      <c r="C33" s="392"/>
      <c r="D33" s="431"/>
      <c r="E33" s="376"/>
      <c r="F33" s="401"/>
      <c r="G33" s="382"/>
      <c r="H33" s="3"/>
      <c r="I33" s="3"/>
      <c r="J33" s="321" t="s">
        <v>93</v>
      </c>
      <c r="K33" s="82">
        <v>30</v>
      </c>
      <c r="L33" s="324" t="s">
        <v>81</v>
      </c>
      <c r="M33" s="83" t="s">
        <v>95</v>
      </c>
      <c r="N33" s="86"/>
    </row>
    <row r="34" spans="2:18" s="61" customFormat="1" ht="18.75" x14ac:dyDescent="0.35">
      <c r="B34" s="383" t="s">
        <v>97</v>
      </c>
      <c r="C34" s="384" t="s">
        <v>98</v>
      </c>
      <c r="D34" s="429">
        <v>0.25</v>
      </c>
      <c r="E34" s="374" t="s">
        <v>67</v>
      </c>
      <c r="F34" s="399" t="str">
        <f>VLOOKUP(E34,J34:M36,4,FALSE)</f>
        <v>N/A</v>
      </c>
      <c r="G34" s="380"/>
      <c r="H34" s="3"/>
      <c r="I34" s="3"/>
      <c r="J34" s="319" t="s">
        <v>67</v>
      </c>
      <c r="K34" s="77">
        <v>0</v>
      </c>
      <c r="L34" s="326" t="s">
        <v>67</v>
      </c>
      <c r="M34" s="84" t="s">
        <v>68</v>
      </c>
      <c r="N34" s="78"/>
      <c r="P34" s="61">
        <f>IFERROR(VLOOKUP(E34,J34:K36,2,FALSE),0)</f>
        <v>0</v>
      </c>
      <c r="Q34" s="79">
        <f>D34</f>
        <v>0.25</v>
      </c>
      <c r="R34" s="61">
        <f>Q34*P34</f>
        <v>0</v>
      </c>
    </row>
    <row r="35" spans="2:18" s="61" customFormat="1" ht="37.5" x14ac:dyDescent="0.35">
      <c r="B35" s="386"/>
      <c r="C35" s="387"/>
      <c r="D35" s="430"/>
      <c r="E35" s="375"/>
      <c r="F35" s="400"/>
      <c r="G35" s="381"/>
      <c r="H35" s="3"/>
      <c r="I35" s="3"/>
      <c r="J35" s="320" t="s">
        <v>100</v>
      </c>
      <c r="K35" s="80">
        <v>15</v>
      </c>
      <c r="L35" s="323" t="s">
        <v>67</v>
      </c>
      <c r="M35" s="85" t="s">
        <v>68</v>
      </c>
      <c r="N35" s="81"/>
    </row>
    <row r="36" spans="2:18" s="61" customFormat="1" ht="57" thickBot="1" x14ac:dyDescent="0.4">
      <c r="B36" s="391"/>
      <c r="C36" s="392"/>
      <c r="D36" s="431"/>
      <c r="E36" s="376"/>
      <c r="F36" s="401"/>
      <c r="G36" s="382"/>
      <c r="H36" s="3"/>
      <c r="I36" s="3"/>
      <c r="J36" s="321" t="s">
        <v>99</v>
      </c>
      <c r="K36" s="82">
        <v>30</v>
      </c>
      <c r="L36" s="324" t="s">
        <v>67</v>
      </c>
      <c r="M36" s="83" t="s">
        <v>68</v>
      </c>
      <c r="N36" s="86"/>
    </row>
    <row r="37" spans="2:18" s="61" customFormat="1" ht="31.35" customHeight="1" x14ac:dyDescent="0.35">
      <c r="B37" s="383" t="s">
        <v>101</v>
      </c>
      <c r="C37" s="384" t="s">
        <v>102</v>
      </c>
      <c r="D37" s="429">
        <v>0.25</v>
      </c>
      <c r="E37" s="374" t="s">
        <v>67</v>
      </c>
      <c r="F37" s="399" t="str">
        <f>VLOOKUP(E37,J37:M39,4,FALSE)</f>
        <v>N/A</v>
      </c>
      <c r="G37" s="380"/>
      <c r="H37" s="3"/>
      <c r="I37" s="3"/>
      <c r="J37" s="319" t="s">
        <v>67</v>
      </c>
      <c r="K37" s="77">
        <v>0</v>
      </c>
      <c r="L37" s="326" t="s">
        <v>67</v>
      </c>
      <c r="M37" s="84" t="s">
        <v>68</v>
      </c>
      <c r="N37" s="78"/>
      <c r="P37" s="61">
        <f>IFERROR(VLOOKUP(E37,J37:K39,2,FALSE),0)</f>
        <v>0</v>
      </c>
      <c r="Q37" s="79">
        <f>D37</f>
        <v>0.25</v>
      </c>
      <c r="R37" s="61">
        <f>Q37*P37</f>
        <v>0</v>
      </c>
    </row>
    <row r="38" spans="2:18" s="61" customFormat="1" ht="56.25" x14ac:dyDescent="0.35">
      <c r="B38" s="386"/>
      <c r="C38" s="387"/>
      <c r="D38" s="430"/>
      <c r="E38" s="375"/>
      <c r="F38" s="400"/>
      <c r="G38" s="381"/>
      <c r="H38" s="3"/>
      <c r="I38" s="3"/>
      <c r="J38" s="320" t="s">
        <v>104</v>
      </c>
      <c r="K38" s="80">
        <v>15</v>
      </c>
      <c r="L38" s="323" t="s">
        <v>69</v>
      </c>
      <c r="M38" s="85" t="s">
        <v>105</v>
      </c>
      <c r="N38" s="81"/>
    </row>
    <row r="39" spans="2:18" s="61" customFormat="1" ht="57" thickBot="1" x14ac:dyDescent="0.4">
      <c r="B39" s="391"/>
      <c r="C39" s="392"/>
      <c r="D39" s="431"/>
      <c r="E39" s="376"/>
      <c r="F39" s="401"/>
      <c r="G39" s="382"/>
      <c r="H39" s="3"/>
      <c r="I39" s="3"/>
      <c r="J39" s="321" t="s">
        <v>103</v>
      </c>
      <c r="K39" s="82">
        <v>30</v>
      </c>
      <c r="L39" s="324" t="s">
        <v>69</v>
      </c>
      <c r="M39" s="83" t="s">
        <v>106</v>
      </c>
      <c r="N39" s="86"/>
    </row>
    <row r="40" spans="2:18" s="61" customFormat="1" ht="18.75" x14ac:dyDescent="0.35">
      <c r="B40" s="432" t="s">
        <v>101</v>
      </c>
      <c r="C40" s="414" t="s">
        <v>107</v>
      </c>
      <c r="D40" s="430">
        <v>0.25</v>
      </c>
      <c r="E40" s="374" t="s">
        <v>67</v>
      </c>
      <c r="F40" s="399" t="str">
        <f>VLOOKUP(E40,J40:M42,4,FALSE)</f>
        <v>N/A</v>
      </c>
      <c r="G40" s="380"/>
      <c r="H40" s="3"/>
      <c r="I40" s="3"/>
      <c r="J40" s="325" t="s">
        <v>67</v>
      </c>
      <c r="K40" s="93">
        <v>0</v>
      </c>
      <c r="L40" s="322" t="s">
        <v>67</v>
      </c>
      <c r="M40" s="94" t="s">
        <v>68</v>
      </c>
      <c r="N40" s="95"/>
      <c r="P40" s="61">
        <f>IFERROR(VLOOKUP(E40,J40:K42,2,FALSE),0)</f>
        <v>0</v>
      </c>
      <c r="Q40" s="79">
        <f>D40</f>
        <v>0.25</v>
      </c>
      <c r="R40" s="61">
        <f>Q40*P40</f>
        <v>0</v>
      </c>
    </row>
    <row r="41" spans="2:18" s="61" customFormat="1" ht="18.75" x14ac:dyDescent="0.35">
      <c r="B41" s="386"/>
      <c r="C41" s="387"/>
      <c r="D41" s="430"/>
      <c r="E41" s="375"/>
      <c r="F41" s="400"/>
      <c r="G41" s="381"/>
      <c r="H41" s="3"/>
      <c r="I41" s="3"/>
      <c r="J41" s="320" t="s">
        <v>109</v>
      </c>
      <c r="K41" s="80">
        <v>10</v>
      </c>
      <c r="L41" s="323" t="s">
        <v>67</v>
      </c>
      <c r="M41" s="85" t="s">
        <v>68</v>
      </c>
      <c r="N41" s="81"/>
    </row>
    <row r="42" spans="2:18" s="61" customFormat="1" ht="38.25" thickBot="1" x14ac:dyDescent="0.4">
      <c r="B42" s="391"/>
      <c r="C42" s="392"/>
      <c r="D42" s="431"/>
      <c r="E42" s="376"/>
      <c r="F42" s="401"/>
      <c r="G42" s="382"/>
      <c r="H42" s="3"/>
      <c r="I42" s="3"/>
      <c r="J42" s="321" t="s">
        <v>108</v>
      </c>
      <c r="K42" s="82">
        <v>30</v>
      </c>
      <c r="L42" s="324" t="s">
        <v>82</v>
      </c>
      <c r="M42" s="83" t="s">
        <v>110</v>
      </c>
      <c r="N42" s="86"/>
    </row>
    <row r="43" spans="2:18" s="61" customFormat="1" ht="18.75" x14ac:dyDescent="0.35">
      <c r="B43" s="89"/>
      <c r="C43" s="89"/>
      <c r="D43" s="96"/>
      <c r="E43" s="96"/>
      <c r="F43" s="66"/>
      <c r="G43" s="66"/>
      <c r="H43" s="3"/>
      <c r="I43" s="3"/>
      <c r="J43" s="89"/>
      <c r="K43" s="90"/>
      <c r="L43" s="89"/>
      <c r="M43" s="91"/>
      <c r="N43" s="87"/>
    </row>
    <row r="44" spans="2:18" s="61" customFormat="1" ht="19.5" thickBot="1" x14ac:dyDescent="0.4">
      <c r="B44" s="64"/>
      <c r="C44" s="64"/>
      <c r="D44" s="64"/>
      <c r="E44" s="64"/>
      <c r="F44" s="66"/>
      <c r="G44" s="66"/>
      <c r="H44" s="3"/>
      <c r="I44" s="3"/>
      <c r="J44" s="64"/>
      <c r="K44" s="63"/>
      <c r="L44" s="64"/>
      <c r="M44" s="64"/>
      <c r="N44" s="64"/>
    </row>
    <row r="45" spans="2:18" s="61" customFormat="1" ht="18.75" x14ac:dyDescent="0.35">
      <c r="B45" s="363" t="s">
        <v>22</v>
      </c>
      <c r="C45" s="364"/>
      <c r="D45" s="364"/>
      <c r="E45" s="106" t="str">
        <f t="shared" ref="E45:E50" si="2">J45</f>
        <v>GHG</v>
      </c>
      <c r="F45" s="66"/>
      <c r="G45" s="66"/>
      <c r="H45" s="3"/>
      <c r="I45" s="3"/>
      <c r="J45" s="383" t="s">
        <v>47</v>
      </c>
      <c r="K45" s="384"/>
      <c r="L45" s="384"/>
      <c r="M45" s="384"/>
      <c r="N45" s="385"/>
    </row>
    <row r="46" spans="2:18" s="61" customFormat="1" ht="18.75" x14ac:dyDescent="0.35">
      <c r="B46" s="405" t="s">
        <v>48</v>
      </c>
      <c r="C46" s="406"/>
      <c r="D46" s="406"/>
      <c r="E46" s="107">
        <f t="shared" si="2"/>
        <v>3</v>
      </c>
      <c r="F46" s="66"/>
      <c r="G46" s="66"/>
      <c r="H46" s="3"/>
      <c r="I46" s="3"/>
      <c r="J46" s="386">
        <v>3</v>
      </c>
      <c r="K46" s="387"/>
      <c r="L46" s="387"/>
      <c r="M46" s="387"/>
      <c r="N46" s="388"/>
    </row>
    <row r="47" spans="2:18" s="61" customFormat="1" ht="18.75" x14ac:dyDescent="0.35">
      <c r="B47" s="405" t="s">
        <v>23</v>
      </c>
      <c r="C47" s="406"/>
      <c r="D47" s="406"/>
      <c r="E47" s="107" t="str">
        <f t="shared" si="2"/>
        <v>Organisation</v>
      </c>
      <c r="F47" s="66"/>
      <c r="G47" s="66"/>
      <c r="H47" s="3"/>
      <c r="I47" s="3"/>
      <c r="J47" s="386" t="s">
        <v>49</v>
      </c>
      <c r="K47" s="387"/>
      <c r="L47" s="387"/>
      <c r="M47" s="387"/>
      <c r="N47" s="388"/>
    </row>
    <row r="48" spans="2:18" s="61" customFormat="1" ht="18.75" x14ac:dyDescent="0.35">
      <c r="B48" s="405" t="s">
        <v>28</v>
      </c>
      <c r="C48" s="406"/>
      <c r="D48" s="406"/>
      <c r="E48" s="107">
        <f>Q49</f>
        <v>27.5</v>
      </c>
      <c r="F48" s="66"/>
      <c r="G48" s="66"/>
      <c r="H48" s="3"/>
      <c r="I48" s="3"/>
      <c r="J48" s="386" t="s">
        <v>50</v>
      </c>
      <c r="K48" s="387"/>
      <c r="L48" s="387"/>
      <c r="M48" s="387"/>
      <c r="N48" s="388"/>
    </row>
    <row r="49" spans="2:18" s="61" customFormat="1" ht="18.75" x14ac:dyDescent="0.35">
      <c r="B49" s="415" t="s">
        <v>51</v>
      </c>
      <c r="C49" s="416"/>
      <c r="D49" s="417"/>
      <c r="E49" s="108">
        <f t="shared" si="2"/>
        <v>30</v>
      </c>
      <c r="F49" s="66"/>
      <c r="G49" s="66"/>
      <c r="H49" s="3"/>
      <c r="I49" s="3"/>
      <c r="J49" s="365">
        <f>(D52*K55)+(D56*K57)+(D58*K60)+(D61*K63)</f>
        <v>30</v>
      </c>
      <c r="K49" s="366"/>
      <c r="L49" s="366"/>
      <c r="M49" s="366"/>
      <c r="N49" s="367"/>
      <c r="P49" s="67" t="s">
        <v>28</v>
      </c>
      <c r="Q49" s="67">
        <f>SUM(R52:R63)</f>
        <v>27.5</v>
      </c>
    </row>
    <row r="50" spans="2:18" s="61" customFormat="1" ht="19.5" thickBot="1" x14ac:dyDescent="0.4">
      <c r="B50" s="418" t="s">
        <v>52</v>
      </c>
      <c r="C50" s="419"/>
      <c r="D50" s="419"/>
      <c r="E50" s="274">
        <f t="shared" si="2"/>
        <v>15</v>
      </c>
      <c r="F50" s="66"/>
      <c r="G50" s="66"/>
      <c r="H50" s="3"/>
      <c r="I50" s="3"/>
      <c r="J50" s="371">
        <f>J49/2</f>
        <v>15</v>
      </c>
      <c r="K50" s="372"/>
      <c r="L50" s="372"/>
      <c r="M50" s="372"/>
      <c r="N50" s="373"/>
      <c r="P50" s="67" t="s">
        <v>53</v>
      </c>
      <c r="Q50" s="69">
        <f>Q49/J49</f>
        <v>0.91666666666666663</v>
      </c>
    </row>
    <row r="51" spans="2:18" s="61" customFormat="1" ht="75.75" thickBot="1" x14ac:dyDescent="0.4">
      <c r="B51" s="70" t="s">
        <v>54</v>
      </c>
      <c r="C51" s="71" t="s">
        <v>55</v>
      </c>
      <c r="D51" s="71" t="s">
        <v>56</v>
      </c>
      <c r="E51" s="71" t="s">
        <v>57</v>
      </c>
      <c r="F51" s="72" t="s">
        <v>58</v>
      </c>
      <c r="G51" s="73" t="s">
        <v>57</v>
      </c>
      <c r="H51" s="3"/>
      <c r="I51" s="3"/>
      <c r="J51" s="74" t="s">
        <v>84</v>
      </c>
      <c r="K51" s="75" t="s">
        <v>60</v>
      </c>
      <c r="L51" s="75" t="s">
        <v>85</v>
      </c>
      <c r="M51" s="75" t="s">
        <v>58</v>
      </c>
      <c r="N51" s="76" t="s">
        <v>62</v>
      </c>
      <c r="P51" s="61" t="s">
        <v>63</v>
      </c>
      <c r="Q51" s="61" t="s">
        <v>64</v>
      </c>
    </row>
    <row r="52" spans="2:18" s="61" customFormat="1" ht="18.75" x14ac:dyDescent="0.35">
      <c r="B52" s="383" t="s">
        <v>111</v>
      </c>
      <c r="C52" s="384" t="s">
        <v>112</v>
      </c>
      <c r="D52" s="393">
        <v>0.25</v>
      </c>
      <c r="E52" s="374" t="s">
        <v>113</v>
      </c>
      <c r="F52" s="399" t="str">
        <f>VLOOKUP(E52,J52:M55,4,FALSE)</f>
        <v>Scope 3 emissions report</v>
      </c>
      <c r="G52" s="380"/>
      <c r="H52" s="3"/>
      <c r="I52" s="3"/>
      <c r="J52" s="319" t="s">
        <v>67</v>
      </c>
      <c r="K52" s="77">
        <v>0</v>
      </c>
      <c r="L52" s="326" t="s">
        <v>67</v>
      </c>
      <c r="M52" s="84" t="s">
        <v>68</v>
      </c>
      <c r="N52" s="78"/>
      <c r="P52" s="61">
        <f>IFERROR(VLOOKUP(E52,J52:K55,2,FALSE),0)</f>
        <v>20</v>
      </c>
      <c r="Q52" s="79">
        <f>D52</f>
        <v>0.25</v>
      </c>
      <c r="R52" s="61">
        <f>Q52*P52</f>
        <v>5</v>
      </c>
    </row>
    <row r="53" spans="2:18" s="61" customFormat="1" ht="28.35" customHeight="1" x14ac:dyDescent="0.35">
      <c r="B53" s="386"/>
      <c r="C53" s="387"/>
      <c r="D53" s="394"/>
      <c r="E53" s="375"/>
      <c r="F53" s="400"/>
      <c r="G53" s="381"/>
      <c r="H53" s="3"/>
      <c r="I53" s="3"/>
      <c r="J53" s="320" t="s">
        <v>114</v>
      </c>
      <c r="K53" s="80">
        <v>10</v>
      </c>
      <c r="L53" s="323" t="s">
        <v>78</v>
      </c>
      <c r="M53" s="85" t="s">
        <v>115</v>
      </c>
      <c r="N53" s="81" t="s">
        <v>71</v>
      </c>
    </row>
    <row r="54" spans="2:18" s="61" customFormat="1" ht="67.349999999999994" customHeight="1" x14ac:dyDescent="0.35">
      <c r="B54" s="386"/>
      <c r="C54" s="387"/>
      <c r="D54" s="394"/>
      <c r="E54" s="375"/>
      <c r="F54" s="400"/>
      <c r="G54" s="381"/>
      <c r="H54" s="3"/>
      <c r="I54" s="3"/>
      <c r="J54" s="320" t="s">
        <v>113</v>
      </c>
      <c r="K54" s="80">
        <v>20</v>
      </c>
      <c r="L54" s="323" t="s">
        <v>81</v>
      </c>
      <c r="M54" s="85" t="s">
        <v>115</v>
      </c>
      <c r="N54" s="81" t="s">
        <v>71</v>
      </c>
    </row>
    <row r="55" spans="2:18" s="61" customFormat="1" ht="42" customHeight="1" thickBot="1" x14ac:dyDescent="0.4">
      <c r="B55" s="391"/>
      <c r="C55" s="392"/>
      <c r="D55" s="395"/>
      <c r="E55" s="376"/>
      <c r="F55" s="401"/>
      <c r="G55" s="382"/>
      <c r="H55" s="3"/>
      <c r="I55" s="3"/>
      <c r="J55" s="321" t="s">
        <v>116</v>
      </c>
      <c r="K55" s="82">
        <v>30</v>
      </c>
      <c r="L55" s="324" t="s">
        <v>81</v>
      </c>
      <c r="M55" s="83" t="s">
        <v>115</v>
      </c>
      <c r="N55" s="81" t="s">
        <v>71</v>
      </c>
    </row>
    <row r="56" spans="2:18" s="61" customFormat="1" ht="18.75" x14ac:dyDescent="0.35">
      <c r="B56" s="383" t="s">
        <v>117</v>
      </c>
      <c r="C56" s="384" t="s">
        <v>118</v>
      </c>
      <c r="D56" s="393">
        <v>0.25</v>
      </c>
      <c r="E56" s="374" t="s">
        <v>119</v>
      </c>
      <c r="F56" s="444" t="str">
        <f>VLOOKUP(E56,J56:M57,4,FALSE)</f>
        <v>Please confirm which scheme you report to. The following are examples:
GHG specific
• CDP (formerly Carbon Disclosure Project) – primarily focused on GHG issues, but also has separate water and forestry standards. Covers the governance, risk, quantification, target setting and mitigation aspects of a company’s approach. CDP review the company submissions and provide a score in return.
• CO2 Procurement Ladder – a Dutch initiative which provides a similar approach to CDP but provides more in the way of guidance to the user too. Also involves a certification process
• Science-based Targets Initiative (SBTi) – an international effort to move companies towards a science-based emissions reduction pathway. Although focused on targets, the scheme includes a rigorous review of GHG data and approach in order to be verified by the scheme. Less emphasis on governance overall compared to the above standards
• Carbon Trust standards – a UK originated scheme with some global reach, this contains an assessment criterion which includes the approach to footprint measurement, approach to governance and the achievement of carbon reductions. To maintain the standard, continual reductions must be demonstrated.
• Certified Carbon Neutral – a scheme which focused on transitioning companies towards net zero, and focusing on themes of measurements, target setting, reductions and communication/disclosure
Broader/ESG focus
Global Reporting Institute (GRI) standards, which provides a suite of reporting standards covering the ESG agenda comprising of core and comprehensive requirements. Globally recognised scheme used by many companies.
• BCorp certification, which has a strong ethical focus, but also includes sections on how GHG emissions are reported, managed and disclosed.
• Cradle-to-cradle (a product standard which includes some elements of company approach)
• Various other schemes such as Ecovadis, BITC Corporate Responsibility Index, which have similar characteristics to those above
• Investor information
• Dow Jones Sustainability Index and FTSE4Good are examples participatory schemes focused on providing information to investor primarily. It contains and covers themes similar to the other standards listed here, but the main difference is that performance is monitored continually (typically for ethical and social issues). Strong theme of corporate governance.</v>
      </c>
      <c r="G56" s="380"/>
      <c r="H56" s="3"/>
      <c r="I56" s="3"/>
      <c r="J56" s="319" t="s">
        <v>67</v>
      </c>
      <c r="K56" s="77">
        <v>0</v>
      </c>
      <c r="L56" s="326" t="s">
        <v>67</v>
      </c>
      <c r="M56" s="84" t="s">
        <v>68</v>
      </c>
      <c r="N56" s="78"/>
      <c r="P56" s="61">
        <f>IFERROR(VLOOKUP(E56,J56:K57,2,FALSE),0)</f>
        <v>30</v>
      </c>
      <c r="Q56" s="79">
        <f>D56</f>
        <v>0.25</v>
      </c>
      <c r="R56" s="61">
        <f>Q56*P56</f>
        <v>7.5</v>
      </c>
    </row>
    <row r="57" spans="2:18" s="61" customFormat="1" ht="408.75" customHeight="1" thickBot="1" x14ac:dyDescent="0.4">
      <c r="B57" s="391"/>
      <c r="C57" s="392"/>
      <c r="D57" s="395"/>
      <c r="E57" s="376"/>
      <c r="F57" s="445"/>
      <c r="G57" s="382"/>
      <c r="H57" s="3"/>
      <c r="I57" s="3"/>
      <c r="J57" s="321" t="s">
        <v>119</v>
      </c>
      <c r="K57" s="82">
        <v>30</v>
      </c>
      <c r="L57" s="324" t="s">
        <v>120</v>
      </c>
      <c r="M57" s="318" t="s">
        <v>121</v>
      </c>
      <c r="N57" s="86"/>
    </row>
    <row r="58" spans="2:18" s="61" customFormat="1" ht="67.5" customHeight="1" x14ac:dyDescent="0.35">
      <c r="B58" s="383" t="s">
        <v>101</v>
      </c>
      <c r="C58" s="384" t="s">
        <v>122</v>
      </c>
      <c r="D58" s="393">
        <v>0.25</v>
      </c>
      <c r="E58" s="374" t="s">
        <v>123</v>
      </c>
      <c r="F58" s="399" t="str">
        <f>VLOOKUP(E58,J58:M60,4,FALSE)</f>
        <v xml:space="preserve">Evidence of target </v>
      </c>
      <c r="G58" s="380"/>
      <c r="H58" s="3"/>
      <c r="I58" s="3"/>
      <c r="J58" s="319" t="s">
        <v>67</v>
      </c>
      <c r="K58" s="77">
        <v>0</v>
      </c>
      <c r="L58" s="326" t="s">
        <v>67</v>
      </c>
      <c r="M58" s="84" t="s">
        <v>68</v>
      </c>
      <c r="N58" s="78"/>
      <c r="P58" s="61">
        <f>IFERROR(VLOOKUP(E58,J58:K60,2,FALSE),0)</f>
        <v>30</v>
      </c>
      <c r="Q58" s="79">
        <f>D58</f>
        <v>0.25</v>
      </c>
      <c r="R58" s="61">
        <f>Q58*P58</f>
        <v>7.5</v>
      </c>
    </row>
    <row r="59" spans="2:18" s="61" customFormat="1" ht="56.25" x14ac:dyDescent="0.35">
      <c r="B59" s="386"/>
      <c r="C59" s="387"/>
      <c r="D59" s="394"/>
      <c r="E59" s="375"/>
      <c r="F59" s="400"/>
      <c r="G59" s="381"/>
      <c r="H59" s="3"/>
      <c r="I59" s="3"/>
      <c r="J59" s="320" t="s">
        <v>124</v>
      </c>
      <c r="K59" s="80">
        <v>15</v>
      </c>
      <c r="L59" s="323" t="s">
        <v>69</v>
      </c>
      <c r="M59" s="85" t="s">
        <v>125</v>
      </c>
      <c r="N59" s="81"/>
    </row>
    <row r="60" spans="2:18" s="61" customFormat="1" ht="38.25" thickBot="1" x14ac:dyDescent="0.4">
      <c r="B60" s="391"/>
      <c r="C60" s="392"/>
      <c r="D60" s="395"/>
      <c r="E60" s="376"/>
      <c r="F60" s="401"/>
      <c r="G60" s="382"/>
      <c r="H60" s="3"/>
      <c r="I60" s="3"/>
      <c r="J60" s="321" t="s">
        <v>123</v>
      </c>
      <c r="K60" s="82">
        <v>30</v>
      </c>
      <c r="L60" s="324" t="s">
        <v>69</v>
      </c>
      <c r="M60" s="83" t="s">
        <v>126</v>
      </c>
      <c r="N60" s="86"/>
    </row>
    <row r="61" spans="2:18" s="61" customFormat="1" ht="18.75" x14ac:dyDescent="0.35">
      <c r="B61" s="432" t="s">
        <v>101</v>
      </c>
      <c r="C61" s="414" t="s">
        <v>127</v>
      </c>
      <c r="D61" s="413">
        <v>0.25</v>
      </c>
      <c r="E61" s="374" t="s">
        <v>128</v>
      </c>
      <c r="F61" s="399" t="str">
        <f>VLOOKUP(E61,J61:M63,4,FALSE)</f>
        <v>Evidence of SBT target</v>
      </c>
      <c r="G61" s="380"/>
      <c r="H61" s="3"/>
      <c r="I61" s="3"/>
      <c r="J61" s="325" t="s">
        <v>67</v>
      </c>
      <c r="K61" s="93">
        <v>0</v>
      </c>
      <c r="L61" s="322" t="s">
        <v>67</v>
      </c>
      <c r="M61" s="94" t="s">
        <v>68</v>
      </c>
      <c r="N61" s="95"/>
      <c r="P61" s="61">
        <f>IFERROR(VLOOKUP(E61,J61:K63,2,FALSE),0)</f>
        <v>30</v>
      </c>
      <c r="Q61" s="79">
        <f>D61</f>
        <v>0.25</v>
      </c>
      <c r="R61" s="61">
        <f>Q61*P61</f>
        <v>7.5</v>
      </c>
    </row>
    <row r="62" spans="2:18" s="61" customFormat="1" ht="37.5" x14ac:dyDescent="0.35">
      <c r="B62" s="386"/>
      <c r="C62" s="387"/>
      <c r="D62" s="394"/>
      <c r="E62" s="375"/>
      <c r="F62" s="400"/>
      <c r="G62" s="381"/>
      <c r="H62" s="3"/>
      <c r="I62" s="3"/>
      <c r="J62" s="320" t="s">
        <v>129</v>
      </c>
      <c r="K62" s="80">
        <v>15</v>
      </c>
      <c r="L62" s="323" t="s">
        <v>69</v>
      </c>
      <c r="M62" s="85" t="s">
        <v>130</v>
      </c>
      <c r="N62" s="81"/>
    </row>
    <row r="63" spans="2:18" s="61" customFormat="1" ht="38.25" thickBot="1" x14ac:dyDescent="0.4">
      <c r="B63" s="391"/>
      <c r="C63" s="392"/>
      <c r="D63" s="395"/>
      <c r="E63" s="376"/>
      <c r="F63" s="401"/>
      <c r="G63" s="382"/>
      <c r="H63" s="3"/>
      <c r="I63" s="3"/>
      <c r="J63" s="321" t="s">
        <v>128</v>
      </c>
      <c r="K63" s="82">
        <v>30</v>
      </c>
      <c r="L63" s="324" t="s">
        <v>69</v>
      </c>
      <c r="M63" s="83" t="s">
        <v>130</v>
      </c>
      <c r="N63" s="86"/>
    </row>
    <row r="64" spans="2:18" s="61" customFormat="1" ht="18.75" x14ac:dyDescent="0.35">
      <c r="B64" s="64"/>
      <c r="C64" s="64"/>
      <c r="D64" s="64"/>
      <c r="E64" s="64"/>
      <c r="F64" s="66"/>
      <c r="G64" s="66"/>
      <c r="H64" s="3"/>
      <c r="I64" s="3"/>
      <c r="J64" s="64"/>
      <c r="K64" s="63"/>
      <c r="L64" s="64"/>
      <c r="M64" s="64"/>
      <c r="N64" s="64"/>
    </row>
    <row r="65" spans="2:18" s="61" customFormat="1" ht="19.5" thickBot="1" x14ac:dyDescent="0.4">
      <c r="B65" s="64"/>
      <c r="C65" s="64"/>
      <c r="D65" s="64"/>
      <c r="E65" s="64"/>
      <c r="F65" s="66"/>
      <c r="G65" s="66"/>
      <c r="H65" s="3"/>
      <c r="I65" s="3"/>
      <c r="J65" s="64"/>
      <c r="K65" s="63"/>
      <c r="L65" s="64"/>
      <c r="M65" s="64"/>
      <c r="N65" s="64"/>
    </row>
    <row r="66" spans="2:18" s="61" customFormat="1" ht="18.75" x14ac:dyDescent="0.35">
      <c r="B66" s="363" t="s">
        <v>22</v>
      </c>
      <c r="C66" s="364"/>
      <c r="D66" s="364"/>
      <c r="E66" s="106" t="str">
        <f t="shared" ref="E66:E71" si="3">J66</f>
        <v>GHG</v>
      </c>
      <c r="F66" s="66"/>
      <c r="G66" s="66"/>
      <c r="H66" s="3"/>
      <c r="I66" s="3"/>
      <c r="J66" s="383" t="s">
        <v>47</v>
      </c>
      <c r="K66" s="384"/>
      <c r="L66" s="384"/>
      <c r="M66" s="384"/>
      <c r="N66" s="385"/>
    </row>
    <row r="67" spans="2:18" s="61" customFormat="1" ht="18.75" x14ac:dyDescent="0.35">
      <c r="B67" s="405" t="s">
        <v>48</v>
      </c>
      <c r="C67" s="406"/>
      <c r="D67" s="406"/>
      <c r="E67" s="107">
        <f t="shared" si="3"/>
        <v>2</v>
      </c>
      <c r="F67" s="66"/>
      <c r="G67" s="66"/>
      <c r="H67" s="3"/>
      <c r="I67" s="3"/>
      <c r="J67" s="386">
        <v>2</v>
      </c>
      <c r="K67" s="387"/>
      <c r="L67" s="387"/>
      <c r="M67" s="387"/>
      <c r="N67" s="388"/>
    </row>
    <row r="68" spans="2:18" s="61" customFormat="1" ht="18.75" x14ac:dyDescent="0.35">
      <c r="B68" s="405" t="s">
        <v>23</v>
      </c>
      <c r="C68" s="406"/>
      <c r="D68" s="406"/>
      <c r="E68" s="107" t="str">
        <f t="shared" si="3"/>
        <v xml:space="preserve">Product </v>
      </c>
      <c r="F68" s="66"/>
      <c r="G68" s="66"/>
      <c r="H68" s="3"/>
      <c r="I68" s="3"/>
      <c r="J68" s="386" t="s">
        <v>39</v>
      </c>
      <c r="K68" s="387"/>
      <c r="L68" s="387"/>
      <c r="M68" s="387"/>
      <c r="N68" s="388"/>
    </row>
    <row r="69" spans="2:18" s="61" customFormat="1" ht="18.75" x14ac:dyDescent="0.35">
      <c r="B69" s="405" t="s">
        <v>28</v>
      </c>
      <c r="C69" s="406"/>
      <c r="D69" s="406"/>
      <c r="E69" s="311">
        <f>Q70</f>
        <v>14</v>
      </c>
      <c r="F69" s="66"/>
      <c r="G69" s="66"/>
      <c r="H69" s="3"/>
      <c r="I69" s="3"/>
      <c r="J69" s="386" t="s">
        <v>50</v>
      </c>
      <c r="K69" s="387"/>
      <c r="L69" s="387"/>
      <c r="M69" s="387"/>
      <c r="N69" s="388"/>
    </row>
    <row r="70" spans="2:18" s="61" customFormat="1" ht="18.75" x14ac:dyDescent="0.35">
      <c r="B70" s="415" t="s">
        <v>51</v>
      </c>
      <c r="C70" s="416"/>
      <c r="D70" s="417"/>
      <c r="E70" s="108">
        <f t="shared" si="3"/>
        <v>20</v>
      </c>
      <c r="F70" s="66"/>
      <c r="G70" s="66"/>
      <c r="H70" s="3"/>
      <c r="I70" s="3"/>
      <c r="J70" s="365">
        <f>(K74*D73)+(D76*K77)+(D79*K80)</f>
        <v>20</v>
      </c>
      <c r="K70" s="366"/>
      <c r="L70" s="366"/>
      <c r="M70" s="366"/>
      <c r="N70" s="367"/>
      <c r="P70" s="67" t="s">
        <v>28</v>
      </c>
      <c r="Q70" s="67">
        <f>SUM(R73:R80)</f>
        <v>14</v>
      </c>
    </row>
    <row r="71" spans="2:18" s="61" customFormat="1" ht="19.5" thickBot="1" x14ac:dyDescent="0.4">
      <c r="B71" s="418" t="s">
        <v>52</v>
      </c>
      <c r="C71" s="419"/>
      <c r="D71" s="419"/>
      <c r="E71" s="274">
        <f t="shared" si="3"/>
        <v>10</v>
      </c>
      <c r="F71" s="66"/>
      <c r="G71" s="66"/>
      <c r="H71" s="3"/>
      <c r="I71" s="3"/>
      <c r="J71" s="371">
        <f>J70/2</f>
        <v>10</v>
      </c>
      <c r="K71" s="372"/>
      <c r="L71" s="372"/>
      <c r="M71" s="372"/>
      <c r="N71" s="373"/>
      <c r="P71" s="67" t="s">
        <v>53</v>
      </c>
      <c r="Q71" s="69">
        <f>Q70/J70</f>
        <v>0.7</v>
      </c>
    </row>
    <row r="72" spans="2:18" s="61" customFormat="1" ht="75.75" thickBot="1" x14ac:dyDescent="0.4">
      <c r="B72" s="70" t="s">
        <v>54</v>
      </c>
      <c r="C72" s="71" t="s">
        <v>55</v>
      </c>
      <c r="D72" s="71" t="s">
        <v>56</v>
      </c>
      <c r="E72" s="71" t="s">
        <v>57</v>
      </c>
      <c r="F72" s="72" t="s">
        <v>58</v>
      </c>
      <c r="G72" s="73" t="s">
        <v>57</v>
      </c>
      <c r="H72" s="3"/>
      <c r="I72" s="3"/>
      <c r="J72" s="74" t="s">
        <v>84</v>
      </c>
      <c r="K72" s="75" t="s">
        <v>60</v>
      </c>
      <c r="L72" s="75" t="s">
        <v>85</v>
      </c>
      <c r="M72" s="75" t="s">
        <v>58</v>
      </c>
      <c r="N72" s="76" t="s">
        <v>62</v>
      </c>
      <c r="P72" s="61" t="s">
        <v>63</v>
      </c>
      <c r="Q72" s="61" t="s">
        <v>64</v>
      </c>
    </row>
    <row r="73" spans="2:18" s="61" customFormat="1" ht="31.35" customHeight="1" x14ac:dyDescent="0.35">
      <c r="B73" s="410" t="s">
        <v>131</v>
      </c>
      <c r="C73" s="407" t="s">
        <v>132</v>
      </c>
      <c r="D73" s="402">
        <v>0.3</v>
      </c>
      <c r="E73" s="374" t="s">
        <v>66</v>
      </c>
      <c r="F73" s="377" t="str">
        <f>VLOOKUP(E73,J73:M75,4,FALSE)</f>
        <v>Listed methodologies:
• ABI Energia Linee Guida
• Act on the Rational Use of Energy
• Australia - National Greenhouse and Energy Reporting Act
• Bilan Carbone
• Brazil GHG Protocol Programme
• Canadian Association of Petroleum Producers, Calculating Greenhouse Gas Emissions, 2003
• China Corporate Energy Conservation and GHG Management Programme
• Defra Voluntary Environmental Reporting Guidelines: Including streamlined energy and carbon reporting guidance, 2019
• ENCORD: Construction CO2e Measurement Protocol
• Energy Information Administration 1605(b)
• Environment Canada, Aluminum Production, Guidance Manual for Estimating Greenhouse Gas Emissions
• Environment Canada, Base Metals Smelting/Refining, Guidance Manual for Estimating Greenhouse Gas Emissions
• Environment Canada, Cement Production, Guidance Manual for Estimating Greenhouse Gas Emissions
• Environment Canada, Primary Iron and Steel Production, Guidance Manual for Estimating Greenhouse Gas Emissions
• Environment Canada, Lime Production, Guidance Manual for Estimating Greenhouse Gas Emissions
• Environment Canada, Primary Magnesium Production and Casting, Guidance Manual for Estimating Greenhouse Gas Emissions
• Environment Canada, Metal Mining, Guidance Manual for Estimating Greenhouse Gas Emissions
• EPRA (European Public Real Estate Association) guidelines, 2011
• EPRA (European Public Real Estate Association) Sustainability Best Practice Recommendations Guidelines, 2017
• French methodology for greenhouse gas emissions assessments by companies V4 (ADEME 2016)
• Hong Kong Environmental Protection Department, Guidelines to Account for and Report on Greenhouse Gas Emissions and Removals for Buildings, 2010
• India GHG Inventory Programme
• IPCC Guidelines for National Greenhouse Gas Inventories, 2006
• ISO 14064-1
• Japan Ministry of the Environment, Law Concerning the Promotion of the Measures to Cope with Global Warming, Superseded by Revision of the Act on Promotion of Global Warming Countermeasures (2005 Amendment)
• Korea GHG and Energy Target Management System Operating Guidelines
• New Zealand - Guidance for Voluntary, Corporate Greenhouse Gas Reporting
• Philippine Greenhouse Gas Accounting and Reporting Programme (PhilGARP)
• Programa GEI Mexico
• Recommendations for reportingRecommendations for reporting significant indirect emissions under Article 173-IV (ADEME 2018)
• Smart Freight Centre: GLEC Framework for Logistics Emissions Methodologies
• Taiwan - GHG Reduction Act
• Thailand Greenhouse Gas Management Organization: The National Guideline Carbon Footprint for organization
• The Climate Registry: General Reporting Protocol
• The Cool Farm Tool
• The GHG Indicator: UNEP Guidelines for Calculating Greenhouse Gas Emissions for Businesses and Non-Commercial Organizations
• The Greenhouse Gas Protocol: A Corporate Accounting and Reporting Standard (Revised Edition)
• The Greenhouse Gas Protocol: Scope 2 Guidance
• The Tokyo Cap-and Trade Program
• Toitū carbonreduce programme
• Toitū carbon zero programme
• US EPA Mandatory Greenhouse Gas Reporting Rule
• VfU (Verein fur Umweltmanagement) Indicators Standard</v>
      </c>
      <c r="G73" s="380"/>
      <c r="H73" s="3"/>
      <c r="I73" s="3"/>
      <c r="J73" s="327" t="s">
        <v>67</v>
      </c>
      <c r="K73" s="97">
        <v>0</v>
      </c>
      <c r="L73" s="329" t="s">
        <v>67</v>
      </c>
      <c r="M73" s="84" t="s">
        <v>68</v>
      </c>
      <c r="N73" s="78"/>
      <c r="P73" s="61">
        <f>IFERROR(VLOOKUP(E73,J73:K75,2,FALSE),0)</f>
        <v>20</v>
      </c>
      <c r="Q73" s="79">
        <f>D73</f>
        <v>0.3</v>
      </c>
      <c r="R73" s="61">
        <f>Q73*P73</f>
        <v>6</v>
      </c>
    </row>
    <row r="74" spans="2:18" s="61" customFormat="1" ht="98.45" customHeight="1" x14ac:dyDescent="0.35">
      <c r="B74" s="411"/>
      <c r="C74" s="408"/>
      <c r="D74" s="403"/>
      <c r="E74" s="375"/>
      <c r="F74" s="378"/>
      <c r="G74" s="381"/>
      <c r="H74" s="3"/>
      <c r="I74" s="3"/>
      <c r="J74" s="320" t="s">
        <v>66</v>
      </c>
      <c r="K74" s="98">
        <v>20</v>
      </c>
      <c r="L74" s="335" t="s">
        <v>69</v>
      </c>
      <c r="M74" s="335" t="s">
        <v>70</v>
      </c>
      <c r="N74" s="81"/>
    </row>
    <row r="75" spans="2:18" s="61" customFormat="1" ht="45.6" customHeight="1" thickBot="1" x14ac:dyDescent="0.4">
      <c r="B75" s="412"/>
      <c r="C75" s="409"/>
      <c r="D75" s="404"/>
      <c r="E75" s="376"/>
      <c r="F75" s="379"/>
      <c r="G75" s="382"/>
      <c r="H75" s="3"/>
      <c r="I75" s="3"/>
      <c r="J75" s="321" t="s">
        <v>72</v>
      </c>
      <c r="K75" s="99">
        <v>10</v>
      </c>
      <c r="L75" s="330" t="s">
        <v>69</v>
      </c>
      <c r="M75" s="83" t="s">
        <v>133</v>
      </c>
      <c r="N75" s="86"/>
    </row>
    <row r="76" spans="2:18" s="61" customFormat="1" ht="31.35" customHeight="1" x14ac:dyDescent="0.35">
      <c r="B76" s="410" t="s">
        <v>131</v>
      </c>
      <c r="C76" s="407" t="s">
        <v>134</v>
      </c>
      <c r="D76" s="402">
        <v>0.4</v>
      </c>
      <c r="E76" s="374" t="s">
        <v>66</v>
      </c>
      <c r="F76" s="377" t="str">
        <f>VLOOKUP(E76,J76:M78,4,FALSE)</f>
        <v>Listed methodologies:
• ABI Energia Linee Guida
• Act on the Rational Use of Energy
• Australia - National Greenhouse and Energy Reporting Act
• Bilan Carbone
• Brazil GHG Protocol Programme
• Canadian Association of Petroleum Producers, Calculating Greenhouse Gas Emissions, 2003
• China Corporate Energy Conservation and GHG Management Programme
• Defra Voluntary Environmental Reporting Guidelines: Including streamlined energy and carbon reporting guidance, 2019
• ENCORD: Construction CO2e Measurement Protocol
• Energy Information Administration 1605(b)
• Environment Canada, Aluminum Production, Guidance Manual for Estimating Greenhouse Gas Emissions
• Environment Canada, Base Metals Smelting/Refining, Guidance Manual for Estimating Greenhouse Gas Emissions
• Environment Canada, Cement Production, Guidance Manual for Estimating Greenhouse Gas Emissions
• Environment Canada, Primary Iron and Steel Production, Guidance Manual for Estimating Greenhouse Gas Emissions
• Environment Canada, Lime Production, Guidance Manual for Estimating Greenhouse Gas Emissions
• Environment Canada, Primary Magnesium Production and Casting, Guidance Manual for Estimating Greenhouse Gas Emissions
• Environment Canada, Metal Mining, Guidance Manual for Estimating Greenhouse Gas Emissions
• EPRA (European Public Real Estate Association) guidelines, 2011
• EPRA (European Public Real Estate Association) Sustainability Best Practice Recommendations Guidelines, 2017
• French methodology for greenhouse gas emissions assessments by companies V4 (ADEME 2016)
• Hong Kong Environmental Protection Department, Guidelines to Account for and Report on Greenhouse Gas Emissions and Removals for Buildings, 2010
• India GHG Inventory Programme
• IPCC Guidelines for National Greenhouse Gas Inventories, 2006
• ISO 14064-1
• Japan Ministry of the Environment, Law Concerning the Promotion of the Measures to Cope with Global Warming, Superseded by Revision of the Act on Promotion of Global Warming Countermeasures (2005 Amendment)
• Korea GHG and Energy Target Management System Operating Guidelines
• New Zealand - Guidance for Voluntary, Corporate Greenhouse Gas Reporting
• Philippine Greenhouse Gas Accounting and Reporting Programme (PhilGARP)
• Programa GEI Mexico
• Recommendations for reportingRecommendations for reporting significant indirect emissions under Article 173-IV (ADEME 2018)
• Smart Freight Centre: GLEC Framework for Logistics Emissions Methodologies
• Taiwan - GHG Reduction Act
• Thailand Greenhouse Gas Management Organization: The National Guideline Carbon Footprint for organization
• The Climate Registry: General Reporting Protocol
• The Cool Farm Tool
• The GHG Indicator: UNEP Guidelines for Calculating Greenhouse Gas Emissions for Businesses and Non-Commercial Organizations
• The Greenhouse Gas Protocol: A Corporate Accounting and Reporting Standard (Revised Edition)
• The Greenhouse Gas Protocol: Scope 2 Guidance
• The Tokyo Cap-and Trade Program
• Toitū carbonreduce programme
• Toitū carbon zero programme
• US EPA Mandatory Greenhouse Gas Reporting Rule
• VfU (Verein fur Umweltmanagement) Indicators Standard</v>
      </c>
      <c r="G76" s="380"/>
      <c r="H76" s="3"/>
      <c r="I76" s="3"/>
      <c r="J76" s="327" t="s">
        <v>67</v>
      </c>
      <c r="K76" s="97">
        <v>0</v>
      </c>
      <c r="L76" s="329" t="s">
        <v>67</v>
      </c>
      <c r="M76" s="84" t="s">
        <v>68</v>
      </c>
      <c r="N76" s="78"/>
      <c r="P76" s="61">
        <f>IFERROR(VLOOKUP(E76,J76:K78,2,FALSE),0)</f>
        <v>20</v>
      </c>
      <c r="Q76" s="79">
        <f>D76</f>
        <v>0.4</v>
      </c>
      <c r="R76" s="61">
        <f>Q76*P76</f>
        <v>8</v>
      </c>
    </row>
    <row r="77" spans="2:18" s="61" customFormat="1" ht="97.35" customHeight="1" x14ac:dyDescent="0.35">
      <c r="B77" s="411"/>
      <c r="C77" s="408"/>
      <c r="D77" s="403"/>
      <c r="E77" s="375"/>
      <c r="F77" s="378"/>
      <c r="G77" s="381"/>
      <c r="H77" s="3"/>
      <c r="I77" s="3"/>
      <c r="J77" s="320" t="s">
        <v>66</v>
      </c>
      <c r="K77" s="98">
        <v>20</v>
      </c>
      <c r="L77" s="335" t="s">
        <v>69</v>
      </c>
      <c r="M77" s="335" t="s">
        <v>70</v>
      </c>
      <c r="N77" s="81"/>
    </row>
    <row r="78" spans="2:18" s="61" customFormat="1" ht="57.6" customHeight="1" thickBot="1" x14ac:dyDescent="0.4">
      <c r="B78" s="412"/>
      <c r="C78" s="409"/>
      <c r="D78" s="404"/>
      <c r="E78" s="376"/>
      <c r="F78" s="379"/>
      <c r="G78" s="382"/>
      <c r="H78" s="3"/>
      <c r="I78" s="3"/>
      <c r="J78" s="321" t="s">
        <v>72</v>
      </c>
      <c r="K78" s="99">
        <v>10</v>
      </c>
      <c r="L78" s="330" t="s">
        <v>69</v>
      </c>
      <c r="M78" s="83" t="s">
        <v>133</v>
      </c>
      <c r="N78" s="86"/>
    </row>
    <row r="79" spans="2:18" s="61" customFormat="1" ht="41.45" customHeight="1" x14ac:dyDescent="0.35">
      <c r="B79" s="435" t="s">
        <v>131</v>
      </c>
      <c r="C79" s="437" t="s">
        <v>135</v>
      </c>
      <c r="D79" s="439">
        <v>0.3</v>
      </c>
      <c r="E79" s="374" t="s">
        <v>67</v>
      </c>
      <c r="F79" s="444" t="str">
        <f>VLOOKUP(E79,J79:M80,4,FALSE)</f>
        <v>N/A</v>
      </c>
      <c r="G79" s="380"/>
      <c r="H79" s="3"/>
      <c r="I79" s="3"/>
      <c r="J79" s="327" t="s">
        <v>67</v>
      </c>
      <c r="K79" s="97">
        <v>0</v>
      </c>
      <c r="L79" s="329" t="s">
        <v>67</v>
      </c>
      <c r="M79" s="84" t="s">
        <v>68</v>
      </c>
      <c r="N79" s="78"/>
      <c r="P79" s="61">
        <f>IFERROR(VLOOKUP(E79,J79:K80,2,FALSE),0)</f>
        <v>0</v>
      </c>
      <c r="Q79" s="79">
        <f>D79</f>
        <v>0.3</v>
      </c>
      <c r="R79" s="61">
        <f>Q79*P79</f>
        <v>0</v>
      </c>
    </row>
    <row r="80" spans="2:18" s="61" customFormat="1" ht="98.1" customHeight="1" thickBot="1" x14ac:dyDescent="0.4">
      <c r="B80" s="436"/>
      <c r="C80" s="438"/>
      <c r="D80" s="440"/>
      <c r="E80" s="376"/>
      <c r="F80" s="445"/>
      <c r="G80" s="382"/>
      <c r="H80" s="3"/>
      <c r="I80" s="3"/>
      <c r="J80" s="328" t="s">
        <v>136</v>
      </c>
      <c r="K80" s="99">
        <v>20</v>
      </c>
      <c r="L80" s="330" t="s">
        <v>69</v>
      </c>
      <c r="M80" s="83" t="s">
        <v>137</v>
      </c>
      <c r="N80" s="86"/>
    </row>
    <row r="81" spans="2:18" s="61" customFormat="1" ht="18.75" x14ac:dyDescent="0.35">
      <c r="B81" s="64"/>
      <c r="C81" s="64"/>
      <c r="D81" s="64"/>
      <c r="E81" s="64"/>
      <c r="F81" s="66"/>
      <c r="G81" s="66"/>
      <c r="H81" s="3"/>
      <c r="I81" s="3"/>
      <c r="J81" s="64"/>
      <c r="K81" s="63"/>
      <c r="L81" s="64"/>
      <c r="M81" s="64"/>
      <c r="N81" s="64"/>
    </row>
    <row r="82" spans="2:18" s="61" customFormat="1" ht="19.5" thickBot="1" x14ac:dyDescent="0.4">
      <c r="B82" s="64"/>
      <c r="C82" s="64"/>
      <c r="D82" s="64"/>
      <c r="E82" s="64"/>
      <c r="F82" s="66"/>
      <c r="G82" s="66"/>
      <c r="H82" s="3"/>
      <c r="I82" s="3"/>
      <c r="J82" s="64"/>
      <c r="K82" s="63"/>
      <c r="L82" s="64"/>
      <c r="M82" s="64"/>
      <c r="N82" s="64"/>
    </row>
    <row r="83" spans="2:18" s="61" customFormat="1" ht="18.75" x14ac:dyDescent="0.35">
      <c r="B83" s="363" t="s">
        <v>22</v>
      </c>
      <c r="C83" s="364"/>
      <c r="D83" s="364"/>
      <c r="E83" s="106" t="str">
        <f t="shared" ref="E83:E88" si="4">J83</f>
        <v>GHG</v>
      </c>
      <c r="F83" s="66"/>
      <c r="G83" s="66"/>
      <c r="H83" s="3"/>
      <c r="I83" s="3"/>
      <c r="J83" s="383" t="s">
        <v>47</v>
      </c>
      <c r="K83" s="384"/>
      <c r="L83" s="384"/>
      <c r="M83" s="384"/>
      <c r="N83" s="385"/>
    </row>
    <row r="84" spans="2:18" s="61" customFormat="1" ht="18.75" x14ac:dyDescent="0.35">
      <c r="B84" s="405" t="s">
        <v>48</v>
      </c>
      <c r="C84" s="406"/>
      <c r="D84" s="406"/>
      <c r="E84" s="107">
        <f t="shared" si="4"/>
        <v>3</v>
      </c>
      <c r="F84" s="66"/>
      <c r="G84" s="66"/>
      <c r="H84" s="3"/>
      <c r="I84" s="3"/>
      <c r="J84" s="386">
        <v>3</v>
      </c>
      <c r="K84" s="387"/>
      <c r="L84" s="387"/>
      <c r="M84" s="387"/>
      <c r="N84" s="388"/>
      <c r="P84" s="100"/>
    </row>
    <row r="85" spans="2:18" s="61" customFormat="1" ht="18.75" x14ac:dyDescent="0.35">
      <c r="B85" s="405" t="s">
        <v>23</v>
      </c>
      <c r="C85" s="406"/>
      <c r="D85" s="406"/>
      <c r="E85" s="107" t="str">
        <f t="shared" si="4"/>
        <v xml:space="preserve">Product </v>
      </c>
      <c r="F85" s="66"/>
      <c r="G85" s="66"/>
      <c r="H85" s="3"/>
      <c r="I85" s="3"/>
      <c r="J85" s="386" t="s">
        <v>39</v>
      </c>
      <c r="K85" s="387"/>
      <c r="L85" s="387"/>
      <c r="M85" s="387"/>
      <c r="N85" s="388"/>
    </row>
    <row r="86" spans="2:18" s="61" customFormat="1" ht="18.75" x14ac:dyDescent="0.35">
      <c r="B86" s="405" t="s">
        <v>28</v>
      </c>
      <c r="C86" s="406"/>
      <c r="D86" s="406"/>
      <c r="E86" s="311">
        <f>Q87</f>
        <v>19.999999999999993</v>
      </c>
      <c r="F86" s="66"/>
      <c r="G86" s="66"/>
      <c r="H86" s="3"/>
      <c r="I86" s="3"/>
      <c r="J86" s="386" t="s">
        <v>50</v>
      </c>
      <c r="K86" s="387"/>
      <c r="L86" s="387"/>
      <c r="M86" s="387"/>
      <c r="N86" s="388"/>
    </row>
    <row r="87" spans="2:18" s="61" customFormat="1" ht="18.75" x14ac:dyDescent="0.35">
      <c r="B87" s="415" t="s">
        <v>51</v>
      </c>
      <c r="C87" s="416"/>
      <c r="D87" s="417"/>
      <c r="E87" s="108">
        <f t="shared" si="4"/>
        <v>19.999999999999993</v>
      </c>
      <c r="F87" s="66"/>
      <c r="G87" s="66"/>
      <c r="H87" s="3"/>
      <c r="I87" s="3"/>
      <c r="J87" s="368">
        <f>(D90*K91)+(D92*K94)+(D95*K96)</f>
        <v>19.999999999999993</v>
      </c>
      <c r="K87" s="369"/>
      <c r="L87" s="369"/>
      <c r="M87" s="369"/>
      <c r="N87" s="370"/>
      <c r="P87" s="67" t="s">
        <v>28</v>
      </c>
      <c r="Q87" s="67">
        <f>SUM(R90:R96)</f>
        <v>19.999999999999993</v>
      </c>
    </row>
    <row r="88" spans="2:18" s="61" customFormat="1" ht="19.5" thickBot="1" x14ac:dyDescent="0.4">
      <c r="B88" s="418" t="s">
        <v>52</v>
      </c>
      <c r="C88" s="419"/>
      <c r="D88" s="419"/>
      <c r="E88" s="274">
        <f t="shared" si="4"/>
        <v>9.9999999999999964</v>
      </c>
      <c r="F88" s="66"/>
      <c r="G88" s="66"/>
      <c r="H88" s="3"/>
      <c r="I88" s="3"/>
      <c r="J88" s="396">
        <f>J87/2</f>
        <v>9.9999999999999964</v>
      </c>
      <c r="K88" s="397"/>
      <c r="L88" s="397"/>
      <c r="M88" s="397"/>
      <c r="N88" s="398"/>
      <c r="P88" s="67" t="s">
        <v>53</v>
      </c>
      <c r="Q88" s="69">
        <f>Q87/J87</f>
        <v>1</v>
      </c>
    </row>
    <row r="89" spans="2:18" s="61" customFormat="1" ht="75.75" thickBot="1" x14ac:dyDescent="0.4">
      <c r="B89" s="70" t="s">
        <v>54</v>
      </c>
      <c r="C89" s="71" t="s">
        <v>55</v>
      </c>
      <c r="D89" s="71" t="s">
        <v>56</v>
      </c>
      <c r="E89" s="71" t="s">
        <v>57</v>
      </c>
      <c r="F89" s="72" t="s">
        <v>58</v>
      </c>
      <c r="G89" s="73" t="s">
        <v>57</v>
      </c>
      <c r="H89" s="3"/>
      <c r="I89" s="3"/>
      <c r="J89" s="74" t="s">
        <v>84</v>
      </c>
      <c r="K89" s="75" t="s">
        <v>60</v>
      </c>
      <c r="L89" s="75" t="s">
        <v>85</v>
      </c>
      <c r="M89" s="75" t="s">
        <v>58</v>
      </c>
      <c r="N89" s="76" t="s">
        <v>62</v>
      </c>
      <c r="P89" s="61" t="s">
        <v>63</v>
      </c>
      <c r="Q89" s="61" t="s">
        <v>64</v>
      </c>
    </row>
    <row r="90" spans="2:18" s="61" customFormat="1" ht="34.700000000000003" customHeight="1" x14ac:dyDescent="0.35">
      <c r="B90" s="410" t="s">
        <v>138</v>
      </c>
      <c r="C90" s="407" t="s">
        <v>139</v>
      </c>
      <c r="D90" s="433">
        <v>0.33333333333333298</v>
      </c>
      <c r="E90" s="374" t="s">
        <v>140</v>
      </c>
      <c r="F90" s="444" t="str">
        <f>VLOOKUP(E90,J90:M91,4,FALSE)</f>
        <v>LCA assessment report or claim</v>
      </c>
      <c r="G90" s="380"/>
      <c r="H90" s="3"/>
      <c r="I90" s="3"/>
      <c r="J90" s="327" t="s">
        <v>67</v>
      </c>
      <c r="K90" s="97">
        <v>0</v>
      </c>
      <c r="L90" s="329" t="s">
        <v>67</v>
      </c>
      <c r="M90" s="84" t="s">
        <v>68</v>
      </c>
      <c r="N90" s="78"/>
      <c r="P90" s="61">
        <f>IFERROR(VLOOKUP(E90,J90:K91,2,FALSE),0)</f>
        <v>20</v>
      </c>
      <c r="Q90" s="79">
        <f>D90</f>
        <v>0.33333333333333298</v>
      </c>
      <c r="R90" s="61">
        <f>Q90*P90</f>
        <v>6.6666666666666599</v>
      </c>
    </row>
    <row r="91" spans="2:18" s="61" customFormat="1" ht="34.700000000000003" customHeight="1" thickBot="1" x14ac:dyDescent="0.4">
      <c r="B91" s="411"/>
      <c r="C91" s="408"/>
      <c r="D91" s="434"/>
      <c r="E91" s="376"/>
      <c r="F91" s="445"/>
      <c r="G91" s="382"/>
      <c r="H91" s="3"/>
      <c r="I91" s="3"/>
      <c r="J91" s="334" t="s">
        <v>140</v>
      </c>
      <c r="K91" s="98">
        <v>20</v>
      </c>
      <c r="L91" s="335" t="s">
        <v>69</v>
      </c>
      <c r="M91" s="85" t="s">
        <v>141</v>
      </c>
      <c r="N91" s="81"/>
    </row>
    <row r="92" spans="2:18" s="61" customFormat="1" ht="34.700000000000003" customHeight="1" x14ac:dyDescent="0.35">
      <c r="B92" s="410" t="s">
        <v>138</v>
      </c>
      <c r="C92" s="407" t="s">
        <v>142</v>
      </c>
      <c r="D92" s="433">
        <v>0.33333333333333331</v>
      </c>
      <c r="E92" s="374" t="s">
        <v>145</v>
      </c>
      <c r="F92" s="444" t="str">
        <f>VLOOKUP(E92,J92:M94,4,FALSE)</f>
        <v>Evidence of achieving standard</v>
      </c>
      <c r="G92" s="380"/>
      <c r="H92" s="3"/>
      <c r="I92" s="3"/>
      <c r="J92" s="327" t="s">
        <v>67</v>
      </c>
      <c r="K92" s="97">
        <v>0</v>
      </c>
      <c r="L92" s="329" t="s">
        <v>67</v>
      </c>
      <c r="M92" s="84" t="s">
        <v>68</v>
      </c>
      <c r="N92" s="78"/>
      <c r="P92" s="61">
        <f>IFERROR(VLOOKUP(E92,J92:K94,2,FALSE),0)</f>
        <v>30</v>
      </c>
      <c r="Q92" s="79">
        <f>D92</f>
        <v>0.33333333333333331</v>
      </c>
      <c r="R92" s="61">
        <f>Q92*P92</f>
        <v>10</v>
      </c>
    </row>
    <row r="93" spans="2:18" s="61" customFormat="1" ht="34.700000000000003" customHeight="1" x14ac:dyDescent="0.35">
      <c r="B93" s="411"/>
      <c r="C93" s="408"/>
      <c r="D93" s="447"/>
      <c r="E93" s="375"/>
      <c r="F93" s="446"/>
      <c r="G93" s="381"/>
      <c r="H93" s="3"/>
      <c r="I93" s="3"/>
      <c r="J93" s="334" t="s">
        <v>143</v>
      </c>
      <c r="K93" s="98">
        <v>20</v>
      </c>
      <c r="L93" s="335" t="s">
        <v>69</v>
      </c>
      <c r="M93" s="85" t="s">
        <v>144</v>
      </c>
      <c r="N93" s="81"/>
    </row>
    <row r="94" spans="2:18" s="61" customFormat="1" ht="89.45" customHeight="1" thickBot="1" x14ac:dyDescent="0.4">
      <c r="B94" s="411"/>
      <c r="C94" s="408"/>
      <c r="D94" s="434"/>
      <c r="E94" s="376"/>
      <c r="F94" s="445"/>
      <c r="G94" s="382"/>
      <c r="H94" s="3"/>
      <c r="I94" s="3"/>
      <c r="J94" s="340" t="s">
        <v>145</v>
      </c>
      <c r="K94" s="101">
        <v>30</v>
      </c>
      <c r="L94" s="338" t="s">
        <v>69</v>
      </c>
      <c r="M94" s="102" t="s">
        <v>146</v>
      </c>
      <c r="N94" s="103"/>
    </row>
    <row r="95" spans="2:18" s="61" customFormat="1" ht="34.700000000000003" customHeight="1" x14ac:dyDescent="0.35">
      <c r="B95" s="442" t="s">
        <v>147</v>
      </c>
      <c r="C95" s="441" t="s">
        <v>148</v>
      </c>
      <c r="D95" s="433">
        <v>0.33333333333333331</v>
      </c>
      <c r="E95" s="374" t="s">
        <v>119</v>
      </c>
      <c r="F95" s="444" t="str">
        <f>VLOOKUP(E95,J95:M96,4,FALSE)</f>
        <v xml:space="preserve">Description of data collected </v>
      </c>
      <c r="G95" s="380"/>
      <c r="H95" s="3"/>
      <c r="I95" s="3"/>
      <c r="J95" s="313" t="s">
        <v>149</v>
      </c>
      <c r="K95" s="77">
        <v>0</v>
      </c>
      <c r="L95" s="329" t="s">
        <v>67</v>
      </c>
      <c r="M95" s="84" t="s">
        <v>68</v>
      </c>
      <c r="N95" s="78"/>
      <c r="P95" s="61">
        <f>IFERROR(VLOOKUP(E95,J95:K96,2,FALSE),0)</f>
        <v>10</v>
      </c>
      <c r="Q95" s="79">
        <f>D95</f>
        <v>0.33333333333333331</v>
      </c>
      <c r="R95" s="61">
        <f>Q95*P95</f>
        <v>3.333333333333333</v>
      </c>
    </row>
    <row r="96" spans="2:18" s="61" customFormat="1" ht="34.700000000000003" customHeight="1" thickBot="1" x14ac:dyDescent="0.4">
      <c r="B96" s="443"/>
      <c r="C96" s="390"/>
      <c r="D96" s="434"/>
      <c r="E96" s="376"/>
      <c r="F96" s="445"/>
      <c r="G96" s="382"/>
      <c r="H96" s="3"/>
      <c r="I96" s="3"/>
      <c r="J96" s="315" t="s">
        <v>119</v>
      </c>
      <c r="K96" s="82">
        <v>10</v>
      </c>
      <c r="L96" s="318" t="s">
        <v>150</v>
      </c>
      <c r="M96" s="318" t="s">
        <v>151</v>
      </c>
      <c r="N96" s="86"/>
    </row>
    <row r="97" spans="2:14" s="61" customFormat="1" ht="18.75" x14ac:dyDescent="0.35">
      <c r="B97" s="64"/>
      <c r="C97" s="64"/>
      <c r="D97" s="64"/>
      <c r="E97" s="64"/>
      <c r="F97" s="66"/>
      <c r="G97" s="66"/>
      <c r="H97" s="3"/>
      <c r="I97" s="3"/>
      <c r="J97" s="64"/>
      <c r="K97" s="64"/>
      <c r="L97" s="64"/>
      <c r="M97" s="64"/>
      <c r="N97" s="64"/>
    </row>
    <row r="98" spans="2:14" s="61" customFormat="1" ht="18.75" x14ac:dyDescent="0.35">
      <c r="B98" s="64"/>
      <c r="C98" s="64"/>
      <c r="D98" s="64"/>
      <c r="E98" s="64"/>
      <c r="F98" s="66"/>
      <c r="G98" s="66"/>
      <c r="H98" s="3"/>
      <c r="I98" s="3"/>
      <c r="J98" s="64"/>
      <c r="K98" s="64"/>
      <c r="L98" s="64"/>
      <c r="M98" s="64"/>
      <c r="N98" s="64"/>
    </row>
    <row r="99" spans="2:14" s="61" customFormat="1" ht="18.75" hidden="1" x14ac:dyDescent="0.35">
      <c r="B99" s="64"/>
      <c r="C99" s="64"/>
      <c r="D99" s="64"/>
      <c r="E99" s="64"/>
      <c r="F99" s="66"/>
      <c r="G99" s="66"/>
      <c r="H99" s="3"/>
      <c r="I99" s="3"/>
      <c r="J99" s="64"/>
      <c r="K99" s="64"/>
      <c r="L99" s="64"/>
      <c r="M99" s="64"/>
      <c r="N99" s="64"/>
    </row>
    <row r="100" spans="2:14" s="61" customFormat="1" ht="18.75" hidden="1" x14ac:dyDescent="0.35">
      <c r="B100" s="64"/>
      <c r="C100" s="64"/>
      <c r="D100" s="64"/>
      <c r="E100" s="64"/>
      <c r="F100" s="66"/>
      <c r="G100" s="66"/>
      <c r="H100" s="3"/>
      <c r="I100" s="3"/>
      <c r="J100" s="64"/>
      <c r="K100" s="64"/>
      <c r="L100" s="64"/>
      <c r="M100" s="64"/>
      <c r="N100" s="64"/>
    </row>
    <row r="101" spans="2:14" s="61" customFormat="1" ht="18.75" hidden="1" x14ac:dyDescent="0.35">
      <c r="B101" s="64"/>
      <c r="C101" s="64"/>
      <c r="D101" s="64"/>
      <c r="E101" s="64"/>
      <c r="F101" s="66"/>
      <c r="G101" s="66"/>
      <c r="H101" s="3"/>
      <c r="I101" s="3"/>
      <c r="J101" s="64"/>
      <c r="K101" s="64"/>
      <c r="L101" s="64"/>
      <c r="M101" s="64"/>
      <c r="N101" s="64"/>
    </row>
    <row r="102" spans="2:14" s="61" customFormat="1" ht="18.75" hidden="1" x14ac:dyDescent="0.35">
      <c r="B102" s="64"/>
      <c r="C102" s="64"/>
      <c r="D102" s="64"/>
      <c r="E102" s="64"/>
      <c r="F102" s="66"/>
      <c r="G102" s="66"/>
      <c r="H102" s="3"/>
      <c r="I102" s="3"/>
      <c r="J102" s="64"/>
      <c r="K102" s="64"/>
      <c r="L102" s="64"/>
      <c r="M102" s="64"/>
      <c r="N102" s="64"/>
    </row>
    <row r="103" spans="2:14" s="61" customFormat="1" ht="18.75" hidden="1" x14ac:dyDescent="0.35">
      <c r="B103" s="64"/>
      <c r="C103" s="64"/>
      <c r="D103" s="64"/>
      <c r="E103" s="64"/>
      <c r="F103" s="66"/>
      <c r="G103" s="66"/>
      <c r="H103" s="3"/>
      <c r="I103" s="3"/>
      <c r="J103" s="64"/>
      <c r="K103" s="64"/>
      <c r="L103" s="64"/>
      <c r="M103" s="64"/>
      <c r="N103" s="64"/>
    </row>
    <row r="104" spans="2:14" s="61" customFormat="1" ht="18.75" hidden="1" x14ac:dyDescent="0.35">
      <c r="B104" s="64"/>
      <c r="C104" s="64"/>
      <c r="D104" s="64"/>
      <c r="E104" s="64"/>
      <c r="F104" s="66"/>
      <c r="G104" s="66"/>
      <c r="H104" s="3"/>
      <c r="I104" s="3"/>
      <c r="J104" s="64"/>
      <c r="K104" s="64"/>
      <c r="L104" s="64"/>
      <c r="M104" s="64"/>
      <c r="N104" s="64"/>
    </row>
    <row r="105" spans="2:14" s="61" customFormat="1" ht="18.75" hidden="1" x14ac:dyDescent="0.35">
      <c r="B105" s="64"/>
      <c r="C105" s="64"/>
      <c r="D105" s="64"/>
      <c r="E105" s="64"/>
      <c r="F105" s="66"/>
      <c r="G105" s="66"/>
      <c r="H105" s="3"/>
      <c r="I105" s="3"/>
      <c r="J105" s="64"/>
      <c r="K105" s="64"/>
      <c r="L105" s="64"/>
      <c r="M105" s="64"/>
      <c r="N105" s="64"/>
    </row>
    <row r="106" spans="2:14" s="61" customFormat="1" ht="18.75" hidden="1" x14ac:dyDescent="0.35">
      <c r="B106" s="64"/>
      <c r="C106" s="64"/>
      <c r="D106" s="64"/>
      <c r="E106" s="64"/>
      <c r="F106" s="66"/>
      <c r="G106" s="66"/>
      <c r="H106" s="3"/>
      <c r="I106" s="3"/>
      <c r="J106" s="64"/>
      <c r="K106" s="64"/>
      <c r="L106" s="64"/>
      <c r="M106" s="64"/>
      <c r="N106" s="64"/>
    </row>
    <row r="107" spans="2:14" s="61" customFormat="1" ht="18.75" hidden="1" x14ac:dyDescent="0.35">
      <c r="B107" s="64"/>
      <c r="C107" s="64"/>
      <c r="D107" s="64"/>
      <c r="E107" s="64"/>
      <c r="F107" s="66"/>
      <c r="G107" s="66"/>
      <c r="H107" s="3"/>
      <c r="I107" s="3"/>
      <c r="J107" s="64"/>
      <c r="K107" s="64"/>
      <c r="L107" s="64"/>
      <c r="M107" s="64"/>
      <c r="N107" s="64"/>
    </row>
    <row r="108" spans="2:14" s="61" customFormat="1" ht="18.75" hidden="1" x14ac:dyDescent="0.35">
      <c r="B108" s="64"/>
      <c r="C108" s="64"/>
      <c r="D108" s="64"/>
      <c r="E108" s="64"/>
      <c r="F108" s="66"/>
      <c r="G108" s="66"/>
      <c r="H108" s="3"/>
      <c r="I108" s="3"/>
      <c r="J108" s="64"/>
      <c r="K108" s="64"/>
      <c r="L108" s="64"/>
      <c r="M108" s="64"/>
      <c r="N108" s="64"/>
    </row>
    <row r="109" spans="2:14" s="61" customFormat="1" ht="18.75" hidden="1" x14ac:dyDescent="0.35">
      <c r="B109" s="64"/>
      <c r="C109" s="64"/>
      <c r="D109" s="64"/>
      <c r="E109" s="64"/>
      <c r="F109" s="66"/>
      <c r="G109" s="66"/>
      <c r="H109" s="3"/>
      <c r="I109" s="3"/>
      <c r="J109" s="64"/>
      <c r="K109" s="64"/>
      <c r="L109" s="64"/>
      <c r="M109" s="64"/>
      <c r="N109" s="64"/>
    </row>
    <row r="110" spans="2:14" s="61" customFormat="1" ht="18.75" hidden="1" x14ac:dyDescent="0.35">
      <c r="B110" s="64"/>
      <c r="C110" s="64"/>
      <c r="D110" s="64"/>
      <c r="E110" s="64"/>
      <c r="F110" s="66"/>
      <c r="G110" s="66"/>
      <c r="H110" s="3"/>
      <c r="I110" s="3"/>
      <c r="J110" s="64"/>
      <c r="K110" s="64"/>
      <c r="L110" s="64"/>
      <c r="M110" s="64"/>
      <c r="N110" s="64"/>
    </row>
    <row r="111" spans="2:14" s="61" customFormat="1" ht="18.75" hidden="1" x14ac:dyDescent="0.35">
      <c r="B111" s="64"/>
      <c r="C111" s="64"/>
      <c r="D111" s="64"/>
      <c r="E111" s="64"/>
      <c r="F111" s="66"/>
      <c r="G111" s="66"/>
      <c r="H111" s="3"/>
      <c r="I111" s="3"/>
      <c r="J111" s="64"/>
      <c r="K111" s="64"/>
      <c r="L111" s="64"/>
      <c r="M111" s="64"/>
      <c r="N111" s="64"/>
    </row>
    <row r="112" spans="2:14" s="61" customFormat="1" ht="18.75" hidden="1" x14ac:dyDescent="0.35">
      <c r="B112" s="64"/>
      <c r="C112" s="64"/>
      <c r="D112" s="64"/>
      <c r="E112" s="64"/>
      <c r="F112" s="66"/>
      <c r="G112" s="66"/>
      <c r="H112" s="3"/>
      <c r="I112" s="3"/>
      <c r="J112" s="64"/>
      <c r="K112" s="64"/>
      <c r="L112" s="64"/>
      <c r="M112" s="64"/>
      <c r="N112" s="64"/>
    </row>
    <row r="113" spans="2:14" s="61" customFormat="1" ht="18.75" hidden="1" x14ac:dyDescent="0.35">
      <c r="B113" s="64"/>
      <c r="C113" s="64"/>
      <c r="D113" s="64"/>
      <c r="E113" s="64"/>
      <c r="F113" s="66"/>
      <c r="G113" s="66"/>
      <c r="H113" s="3"/>
      <c r="I113" s="3"/>
      <c r="J113" s="64"/>
      <c r="K113" s="64"/>
      <c r="L113" s="64"/>
      <c r="M113" s="64"/>
      <c r="N113" s="64"/>
    </row>
    <row r="114" spans="2:14" s="61" customFormat="1" ht="18.75" hidden="1" x14ac:dyDescent="0.35">
      <c r="B114" s="64"/>
      <c r="C114" s="64"/>
      <c r="D114" s="64"/>
      <c r="E114" s="64"/>
      <c r="F114" s="66"/>
      <c r="G114" s="66"/>
      <c r="H114" s="3"/>
      <c r="I114" s="3"/>
      <c r="J114" s="64"/>
      <c r="K114" s="64"/>
      <c r="L114" s="64"/>
      <c r="M114" s="64"/>
      <c r="N114" s="64"/>
    </row>
    <row r="115" spans="2:14" s="61" customFormat="1" ht="18.75" hidden="1" x14ac:dyDescent="0.35">
      <c r="B115" s="64"/>
      <c r="C115" s="64"/>
      <c r="D115" s="64"/>
      <c r="E115" s="64"/>
      <c r="F115" s="66"/>
      <c r="G115" s="66"/>
      <c r="H115" s="3"/>
      <c r="I115" s="3"/>
      <c r="J115" s="64"/>
      <c r="K115" s="64"/>
      <c r="L115" s="64"/>
      <c r="M115" s="64"/>
      <c r="N115" s="64"/>
    </row>
    <row r="116" spans="2:14" s="61" customFormat="1" ht="18.75" hidden="1" x14ac:dyDescent="0.35">
      <c r="B116" s="64"/>
      <c r="C116" s="64"/>
      <c r="D116" s="64"/>
      <c r="E116" s="64"/>
      <c r="F116" s="66"/>
      <c r="G116" s="66"/>
      <c r="H116" s="3"/>
      <c r="I116" s="3"/>
      <c r="J116" s="64"/>
      <c r="K116" s="64"/>
      <c r="L116" s="64"/>
      <c r="M116" s="64"/>
      <c r="N116" s="64"/>
    </row>
    <row r="117" spans="2:14" s="61" customFormat="1" ht="18.75" hidden="1" x14ac:dyDescent="0.35">
      <c r="B117" s="64"/>
      <c r="C117" s="64"/>
      <c r="D117" s="64"/>
      <c r="E117" s="64"/>
      <c r="F117" s="66"/>
      <c r="G117" s="66"/>
      <c r="H117" s="3"/>
      <c r="I117" s="3"/>
      <c r="J117" s="64"/>
      <c r="K117" s="64"/>
      <c r="L117" s="64"/>
      <c r="M117" s="64"/>
      <c r="N117" s="64"/>
    </row>
    <row r="118" spans="2:14" s="61" customFormat="1" ht="18.75" hidden="1" x14ac:dyDescent="0.35">
      <c r="B118" s="64"/>
      <c r="C118" s="64"/>
      <c r="D118" s="64"/>
      <c r="E118" s="64"/>
      <c r="F118" s="66"/>
      <c r="G118" s="66"/>
      <c r="H118" s="3"/>
      <c r="I118" s="3"/>
      <c r="J118" s="64"/>
      <c r="K118" s="64"/>
      <c r="L118" s="64"/>
      <c r="M118" s="64"/>
      <c r="N118" s="64"/>
    </row>
    <row r="119" spans="2:14" s="61" customFormat="1" ht="18.75" hidden="1" x14ac:dyDescent="0.35">
      <c r="B119" s="64"/>
      <c r="C119" s="64"/>
      <c r="D119" s="64"/>
      <c r="E119" s="64"/>
      <c r="F119" s="66"/>
      <c r="G119" s="66"/>
      <c r="H119" s="3"/>
      <c r="I119" s="3"/>
      <c r="J119" s="64"/>
      <c r="K119" s="64"/>
      <c r="L119" s="64"/>
      <c r="M119" s="64"/>
      <c r="N119" s="64"/>
    </row>
    <row r="120" spans="2:14" s="61" customFormat="1" ht="18.75" hidden="1" x14ac:dyDescent="0.35">
      <c r="B120" s="64"/>
      <c r="C120" s="64"/>
      <c r="D120" s="64"/>
      <c r="E120" s="64"/>
      <c r="F120" s="66"/>
      <c r="G120" s="66"/>
      <c r="H120" s="3"/>
      <c r="I120" s="3"/>
      <c r="J120" s="64"/>
      <c r="K120" s="64"/>
      <c r="L120" s="64"/>
      <c r="M120" s="64"/>
      <c r="N120" s="64"/>
    </row>
    <row r="121" spans="2:14" s="61" customFormat="1" ht="18.75" hidden="1" x14ac:dyDescent="0.35">
      <c r="B121" s="64"/>
      <c r="C121" s="64"/>
      <c r="D121" s="64"/>
      <c r="E121" s="64"/>
      <c r="F121" s="66"/>
      <c r="G121" s="66"/>
      <c r="H121" s="3"/>
      <c r="I121" s="3"/>
      <c r="J121" s="64"/>
      <c r="K121" s="64"/>
      <c r="L121" s="64"/>
      <c r="M121" s="64"/>
      <c r="N121" s="64"/>
    </row>
    <row r="122" spans="2:14" s="61" customFormat="1" ht="18.75" hidden="1" x14ac:dyDescent="0.35">
      <c r="B122" s="64"/>
      <c r="C122" s="64"/>
      <c r="D122" s="64"/>
      <c r="E122" s="64"/>
      <c r="F122" s="66"/>
      <c r="G122" s="66"/>
      <c r="H122" s="3"/>
      <c r="I122" s="3"/>
      <c r="J122" s="64"/>
      <c r="K122" s="64"/>
      <c r="L122" s="64"/>
      <c r="M122" s="64"/>
      <c r="N122" s="64"/>
    </row>
    <row r="123" spans="2:14" s="61" customFormat="1" ht="18.75" hidden="1" x14ac:dyDescent="0.35">
      <c r="B123" s="64"/>
      <c r="C123" s="64"/>
      <c r="D123" s="64"/>
      <c r="E123" s="64"/>
      <c r="F123" s="66"/>
      <c r="G123" s="66"/>
      <c r="H123" s="3"/>
      <c r="I123" s="3"/>
      <c r="J123" s="64"/>
      <c r="K123" s="64"/>
      <c r="L123" s="64"/>
      <c r="M123" s="64"/>
      <c r="N123" s="64"/>
    </row>
    <row r="124" spans="2:14" s="61" customFormat="1" ht="18.75" hidden="1" x14ac:dyDescent="0.35">
      <c r="B124" s="64"/>
      <c r="C124" s="64"/>
      <c r="D124" s="64"/>
      <c r="E124" s="64"/>
      <c r="F124" s="66"/>
      <c r="G124" s="66"/>
      <c r="H124" s="3"/>
      <c r="I124" s="3"/>
      <c r="J124" s="64"/>
      <c r="K124" s="63"/>
      <c r="L124" s="64"/>
      <c r="M124" s="64"/>
      <c r="N124" s="64"/>
    </row>
    <row r="125" spans="2:14" s="61" customFormat="1" ht="18.75" hidden="1" x14ac:dyDescent="0.35">
      <c r="B125" s="64"/>
      <c r="C125" s="64"/>
      <c r="D125" s="64"/>
      <c r="E125" s="64"/>
      <c r="F125" s="66"/>
      <c r="G125" s="66"/>
      <c r="H125" s="3"/>
      <c r="I125" s="3"/>
      <c r="J125" s="64"/>
      <c r="K125" s="63"/>
      <c r="L125" s="64"/>
      <c r="M125" s="64"/>
      <c r="N125" s="64"/>
    </row>
    <row r="126" spans="2:14" s="61" customFormat="1" ht="18.75" hidden="1" x14ac:dyDescent="0.35">
      <c r="B126" s="64"/>
      <c r="C126" s="64"/>
      <c r="D126" s="64"/>
      <c r="E126" s="64"/>
      <c r="F126" s="66"/>
      <c r="G126" s="66"/>
      <c r="H126" s="3"/>
      <c r="I126" s="3"/>
      <c r="J126" s="64"/>
      <c r="K126" s="63"/>
      <c r="L126" s="64"/>
      <c r="M126" s="64"/>
      <c r="N126" s="64"/>
    </row>
    <row r="127" spans="2:14" s="61" customFormat="1" ht="18.75" hidden="1" x14ac:dyDescent="0.35">
      <c r="B127" s="64"/>
      <c r="C127" s="64"/>
      <c r="D127" s="64"/>
      <c r="E127" s="64"/>
      <c r="F127" s="66"/>
      <c r="G127" s="66"/>
      <c r="H127" s="3"/>
      <c r="I127" s="3"/>
      <c r="J127" s="64"/>
      <c r="K127" s="63"/>
      <c r="L127" s="64"/>
      <c r="M127" s="64"/>
      <c r="N127" s="64"/>
    </row>
    <row r="128" spans="2:14" s="61" customFormat="1" ht="18.75" hidden="1" x14ac:dyDescent="0.35">
      <c r="B128" s="64"/>
      <c r="C128" s="64"/>
      <c r="D128" s="64"/>
      <c r="E128" s="64"/>
      <c r="F128" s="66"/>
      <c r="G128" s="66"/>
      <c r="H128" s="3"/>
      <c r="I128" s="3"/>
      <c r="J128" s="64"/>
      <c r="K128" s="63"/>
      <c r="L128" s="64"/>
      <c r="M128" s="64"/>
      <c r="N128" s="64"/>
    </row>
    <row r="129" spans="1:17" s="61" customFormat="1" ht="18.75" hidden="1" x14ac:dyDescent="0.35">
      <c r="B129" s="64"/>
      <c r="C129" s="64"/>
      <c r="D129" s="64"/>
      <c r="E129" s="64"/>
      <c r="F129" s="66"/>
      <c r="G129" s="66"/>
      <c r="H129" s="3"/>
      <c r="I129" s="3"/>
      <c r="J129" s="64"/>
      <c r="K129" s="63"/>
      <c r="L129" s="64"/>
      <c r="M129" s="64"/>
      <c r="N129" s="64"/>
    </row>
    <row r="130" spans="1:17" s="61" customFormat="1" ht="18.75" hidden="1" x14ac:dyDescent="0.35">
      <c r="B130" s="64"/>
      <c r="C130" s="64"/>
      <c r="D130" s="64"/>
      <c r="E130" s="64"/>
      <c r="F130" s="66"/>
      <c r="G130" s="66"/>
      <c r="H130" s="3"/>
      <c r="I130" s="3"/>
      <c r="J130" s="64"/>
      <c r="K130" s="63"/>
      <c r="L130" s="64"/>
      <c r="M130" s="64"/>
      <c r="N130" s="64"/>
    </row>
    <row r="131" spans="1:17" s="61" customFormat="1" ht="18.75" hidden="1" x14ac:dyDescent="0.35">
      <c r="B131" s="64"/>
      <c r="C131" s="64"/>
      <c r="D131" s="64"/>
      <c r="E131" s="64"/>
      <c r="F131" s="66"/>
      <c r="G131" s="66"/>
      <c r="H131" s="3"/>
      <c r="I131" s="3"/>
      <c r="J131" s="64"/>
      <c r="K131" s="63"/>
      <c r="L131" s="64"/>
      <c r="M131" s="64"/>
      <c r="N131" s="64"/>
    </row>
    <row r="132" spans="1:17" s="61" customFormat="1" ht="18.75" hidden="1" x14ac:dyDescent="0.35">
      <c r="B132" s="64"/>
      <c r="C132" s="64"/>
      <c r="D132" s="64"/>
      <c r="E132" s="64"/>
      <c r="F132" s="66"/>
      <c r="G132" s="66"/>
      <c r="H132" s="3"/>
      <c r="I132" s="3"/>
      <c r="J132" s="64"/>
      <c r="K132" s="63"/>
      <c r="L132" s="64"/>
      <c r="M132" s="64"/>
      <c r="N132" s="64"/>
    </row>
    <row r="133" spans="1:17" s="61" customFormat="1" ht="18.75" hidden="1" x14ac:dyDescent="0.35">
      <c r="B133" s="64"/>
      <c r="C133" s="64"/>
      <c r="D133" s="64"/>
      <c r="E133" s="64"/>
      <c r="F133" s="66"/>
      <c r="G133" s="66"/>
      <c r="H133" s="3"/>
      <c r="I133" s="3"/>
      <c r="J133" s="64"/>
      <c r="K133" s="63"/>
      <c r="L133" s="64"/>
      <c r="M133" s="64"/>
      <c r="N133" s="64"/>
    </row>
    <row r="134" spans="1:17" s="61" customFormat="1" ht="18.75" hidden="1" x14ac:dyDescent="0.35">
      <c r="B134" s="64"/>
      <c r="C134" s="64"/>
      <c r="D134" s="64"/>
      <c r="E134" s="64"/>
      <c r="F134" s="66"/>
      <c r="G134" s="66"/>
      <c r="H134" s="3"/>
      <c r="I134" s="3"/>
      <c r="J134" s="64"/>
      <c r="K134" s="63"/>
      <c r="L134" s="64"/>
      <c r="M134" s="64"/>
      <c r="N134" s="64"/>
    </row>
    <row r="135" spans="1:17" s="61" customFormat="1" ht="18.75" hidden="1" x14ac:dyDescent="0.35">
      <c r="B135" s="64"/>
      <c r="C135" s="64"/>
      <c r="D135" s="64"/>
      <c r="E135" s="64"/>
      <c r="F135" s="66"/>
      <c r="G135" s="66"/>
      <c r="H135" s="3"/>
      <c r="I135" s="3"/>
      <c r="J135" s="64"/>
      <c r="K135" s="63"/>
      <c r="L135" s="64"/>
      <c r="M135" s="64"/>
      <c r="N135" s="64"/>
    </row>
    <row r="136" spans="1:17" s="61" customFormat="1" ht="18.75" hidden="1" x14ac:dyDescent="0.35">
      <c r="B136" s="64"/>
      <c r="C136" s="64"/>
      <c r="D136" s="64"/>
      <c r="E136" s="64"/>
      <c r="F136" s="66"/>
      <c r="G136" s="66"/>
      <c r="H136" s="3"/>
      <c r="I136" s="3"/>
      <c r="J136" s="64"/>
      <c r="K136" s="63"/>
      <c r="L136" s="64"/>
      <c r="M136" s="64"/>
      <c r="N136" s="64"/>
    </row>
    <row r="137" spans="1:17" s="61" customFormat="1" ht="18.75" hidden="1" x14ac:dyDescent="0.35">
      <c r="B137" s="64"/>
      <c r="C137" s="64"/>
      <c r="D137" s="64"/>
      <c r="E137" s="64"/>
      <c r="F137" s="66"/>
      <c r="G137" s="66"/>
      <c r="H137" s="3"/>
      <c r="I137" s="3"/>
      <c r="J137" s="64"/>
      <c r="K137" s="63"/>
      <c r="L137" s="64"/>
      <c r="M137" s="64"/>
      <c r="N137" s="64"/>
    </row>
    <row r="138" spans="1:17" s="61" customFormat="1" ht="18.75" hidden="1" x14ac:dyDescent="0.35">
      <c r="B138" s="64"/>
      <c r="C138" s="64"/>
      <c r="D138" s="64"/>
      <c r="E138" s="64"/>
      <c r="F138" s="66"/>
      <c r="G138" s="66"/>
      <c r="H138" s="3"/>
      <c r="I138" s="3"/>
      <c r="J138" s="64"/>
      <c r="K138" s="63"/>
      <c r="L138" s="64"/>
      <c r="M138" s="64"/>
      <c r="N138" s="64"/>
    </row>
    <row r="139" spans="1:17" s="61" customFormat="1" ht="18.75" hidden="1" x14ac:dyDescent="0.35">
      <c r="B139" s="64"/>
      <c r="C139" s="64"/>
      <c r="D139" s="64"/>
      <c r="E139" s="64"/>
      <c r="F139" s="66"/>
      <c r="G139" s="66"/>
      <c r="H139" s="3"/>
      <c r="I139" s="3"/>
      <c r="J139" s="64"/>
      <c r="K139" s="63"/>
      <c r="L139" s="64"/>
      <c r="M139" s="64"/>
      <c r="N139" s="64"/>
    </row>
    <row r="140" spans="1:17" s="61" customFormat="1" ht="18.75" hidden="1" x14ac:dyDescent="0.35">
      <c r="B140" s="64"/>
      <c r="C140" s="64"/>
      <c r="D140" s="64"/>
      <c r="E140" s="64"/>
      <c r="F140" s="66"/>
      <c r="G140" s="66"/>
      <c r="H140" s="3"/>
      <c r="I140" s="3"/>
      <c r="J140" s="64"/>
      <c r="K140" s="63"/>
      <c r="L140" s="64"/>
      <c r="M140" s="64"/>
      <c r="N140" s="64"/>
    </row>
    <row r="141" spans="1:17" ht="18.75" hidden="1" x14ac:dyDescent="0.35">
      <c r="A141" s="61"/>
      <c r="B141" s="64"/>
      <c r="C141" s="64"/>
      <c r="D141" s="64"/>
      <c r="E141" s="64"/>
      <c r="J141" s="64"/>
      <c r="K141" s="63"/>
      <c r="L141" s="64"/>
      <c r="M141" s="64"/>
      <c r="N141" s="64"/>
      <c r="O141" s="61"/>
      <c r="P141" s="61"/>
      <c r="Q141" s="61"/>
    </row>
    <row r="142" spans="1:17" ht="18.75" hidden="1" x14ac:dyDescent="0.35">
      <c r="A142" s="61"/>
      <c r="B142" s="64"/>
      <c r="C142" s="64"/>
      <c r="D142" s="64"/>
      <c r="E142" s="64"/>
      <c r="J142" s="64"/>
      <c r="K142" s="63"/>
      <c r="L142" s="64"/>
      <c r="M142" s="64"/>
      <c r="N142" s="64"/>
      <c r="O142" s="61"/>
      <c r="P142" s="61"/>
      <c r="Q142" s="61"/>
    </row>
    <row r="143" spans="1:17" ht="18.75" hidden="1" x14ac:dyDescent="0.35">
      <c r="A143" s="61"/>
      <c r="B143" s="64"/>
      <c r="C143" s="64"/>
      <c r="D143" s="64"/>
      <c r="E143" s="64"/>
      <c r="J143" s="64"/>
      <c r="K143" s="63"/>
      <c r="L143" s="64"/>
      <c r="M143" s="64"/>
      <c r="N143" s="64"/>
      <c r="O143" s="61"/>
      <c r="P143" s="61"/>
      <c r="Q143" s="61"/>
    </row>
    <row r="144" spans="1:17" ht="18.75" hidden="1" x14ac:dyDescent="0.35">
      <c r="A144" s="61"/>
      <c r="B144" s="64"/>
      <c r="C144" s="64"/>
      <c r="D144" s="64"/>
      <c r="E144" s="64"/>
      <c r="J144" s="64"/>
      <c r="K144" s="63"/>
      <c r="L144" s="64"/>
      <c r="M144" s="64"/>
      <c r="N144" s="64"/>
      <c r="O144" s="61"/>
      <c r="P144" s="61"/>
      <c r="Q144" s="61"/>
    </row>
    <row r="145" spans="1:17" ht="18.75" hidden="1" x14ac:dyDescent="0.35">
      <c r="A145" s="61"/>
      <c r="B145" s="64"/>
      <c r="C145" s="64"/>
      <c r="D145" s="64"/>
      <c r="E145" s="64"/>
      <c r="J145" s="64"/>
      <c r="K145" s="63"/>
      <c r="L145" s="64"/>
      <c r="M145" s="64"/>
      <c r="N145" s="64"/>
      <c r="O145" s="61"/>
      <c r="P145" s="61"/>
      <c r="Q145" s="61"/>
    </row>
    <row r="146" spans="1:17" ht="18.75" hidden="1" x14ac:dyDescent="0.35">
      <c r="A146" s="61"/>
      <c r="B146" s="64"/>
      <c r="C146" s="64"/>
      <c r="D146" s="64"/>
      <c r="E146" s="64"/>
      <c r="J146" s="64"/>
      <c r="K146" s="63"/>
      <c r="L146" s="64"/>
      <c r="M146" s="64"/>
      <c r="N146" s="64"/>
      <c r="O146" s="61"/>
      <c r="P146" s="61"/>
      <c r="Q146" s="61"/>
    </row>
    <row r="147" spans="1:17" ht="18.75" hidden="1" x14ac:dyDescent="0.35">
      <c r="A147" s="61"/>
      <c r="B147" s="64"/>
      <c r="C147" s="64"/>
      <c r="D147" s="64"/>
      <c r="E147" s="64"/>
      <c r="J147" s="64"/>
      <c r="K147" s="63"/>
      <c r="L147" s="64"/>
      <c r="M147" s="64"/>
      <c r="N147" s="64"/>
      <c r="O147" s="61"/>
      <c r="P147" s="61"/>
      <c r="Q147" s="61"/>
    </row>
    <row r="148" spans="1:17" ht="18.75" hidden="1" x14ac:dyDescent="0.35">
      <c r="A148" s="61"/>
      <c r="B148" s="64"/>
      <c r="C148" s="64"/>
      <c r="D148" s="64"/>
      <c r="E148" s="64"/>
      <c r="J148" s="64"/>
      <c r="K148" s="63"/>
      <c r="L148" s="64"/>
      <c r="M148" s="64"/>
      <c r="N148" s="64"/>
      <c r="O148" s="61"/>
      <c r="P148" s="61"/>
      <c r="Q148" s="61"/>
    </row>
    <row r="149" spans="1:17" ht="18.75" hidden="1" x14ac:dyDescent="0.35">
      <c r="A149" s="61"/>
      <c r="B149" s="64"/>
      <c r="C149" s="64"/>
      <c r="D149" s="64"/>
      <c r="E149" s="64"/>
      <c r="J149" s="64"/>
      <c r="K149" s="63"/>
      <c r="L149" s="64"/>
      <c r="M149" s="64"/>
      <c r="N149" s="64"/>
      <c r="O149" s="61"/>
      <c r="P149" s="61"/>
      <c r="Q149" s="61"/>
    </row>
    <row r="150" spans="1:17" ht="18.75" hidden="1" x14ac:dyDescent="0.35">
      <c r="A150" s="61"/>
      <c r="B150" s="64"/>
      <c r="C150" s="64"/>
      <c r="D150" s="64"/>
      <c r="E150" s="64"/>
      <c r="J150" s="64"/>
      <c r="K150" s="63"/>
      <c r="L150" s="64"/>
      <c r="M150" s="64"/>
      <c r="N150" s="64"/>
      <c r="O150" s="61"/>
      <c r="P150" s="61"/>
      <c r="Q150" s="61"/>
    </row>
    <row r="151" spans="1:17" ht="18.75" hidden="1" x14ac:dyDescent="0.35">
      <c r="A151" s="61"/>
      <c r="B151" s="64"/>
      <c r="C151" s="64"/>
      <c r="D151" s="64"/>
      <c r="E151" s="64"/>
      <c r="J151" s="64"/>
      <c r="K151" s="63"/>
      <c r="L151" s="64"/>
      <c r="M151" s="64"/>
      <c r="N151" s="64"/>
      <c r="O151" s="61"/>
      <c r="P151" s="61"/>
      <c r="Q151" s="61"/>
    </row>
    <row r="152" spans="1:17" ht="18.75" hidden="1" x14ac:dyDescent="0.35">
      <c r="A152" s="61"/>
      <c r="B152" s="64"/>
      <c r="C152" s="64"/>
      <c r="D152" s="64"/>
      <c r="E152" s="64"/>
      <c r="J152" s="64"/>
      <c r="K152" s="63"/>
      <c r="L152" s="64"/>
      <c r="M152" s="64"/>
      <c r="N152" s="64"/>
      <c r="O152" s="61"/>
      <c r="P152" s="61"/>
      <c r="Q152" s="61"/>
    </row>
    <row r="153" spans="1:17" ht="18.75" hidden="1" x14ac:dyDescent="0.35">
      <c r="A153" s="61"/>
      <c r="B153" s="64"/>
      <c r="C153" s="64"/>
      <c r="D153" s="64"/>
      <c r="E153" s="64"/>
      <c r="J153" s="64"/>
      <c r="K153" s="63"/>
      <c r="L153" s="64"/>
      <c r="M153" s="64"/>
      <c r="N153" s="64"/>
      <c r="O153" s="61"/>
      <c r="P153" s="61"/>
      <c r="Q153" s="61"/>
    </row>
    <row r="154" spans="1:17" ht="18.75" hidden="1" x14ac:dyDescent="0.35">
      <c r="A154" s="61"/>
      <c r="B154" s="64"/>
      <c r="C154" s="64"/>
      <c r="D154" s="64"/>
      <c r="E154" s="64"/>
      <c r="J154" s="64"/>
      <c r="K154" s="63"/>
      <c r="L154" s="64"/>
      <c r="M154" s="64"/>
      <c r="N154" s="64"/>
      <c r="O154" s="61"/>
      <c r="P154" s="61"/>
      <c r="Q154" s="61"/>
    </row>
    <row r="155" spans="1:17" ht="18.75" hidden="1" x14ac:dyDescent="0.35">
      <c r="A155" s="61"/>
      <c r="B155" s="64"/>
      <c r="C155" s="64"/>
      <c r="D155" s="64"/>
      <c r="E155" s="64"/>
      <c r="J155" s="64"/>
      <c r="K155" s="63"/>
      <c r="L155" s="64"/>
      <c r="M155" s="64"/>
      <c r="N155" s="64"/>
      <c r="O155" s="61"/>
      <c r="P155" s="61"/>
      <c r="Q155" s="61"/>
    </row>
    <row r="156" spans="1:17" ht="18.75" hidden="1" x14ac:dyDescent="0.35">
      <c r="A156" s="61"/>
      <c r="B156" s="64"/>
      <c r="C156" s="64"/>
      <c r="D156" s="64"/>
      <c r="E156" s="64"/>
      <c r="J156" s="64"/>
      <c r="K156" s="63"/>
      <c r="L156" s="64"/>
      <c r="M156" s="64"/>
      <c r="N156" s="64"/>
      <c r="O156" s="61"/>
      <c r="P156" s="61"/>
      <c r="Q156" s="61"/>
    </row>
    <row r="157" spans="1:17" ht="18.75" hidden="1" x14ac:dyDescent="0.35">
      <c r="A157" s="61"/>
      <c r="B157" s="64"/>
      <c r="C157" s="64"/>
      <c r="D157" s="64"/>
      <c r="E157" s="64"/>
      <c r="J157" s="64"/>
      <c r="K157" s="63"/>
      <c r="L157" s="64"/>
      <c r="M157" s="64"/>
      <c r="N157" s="64"/>
      <c r="O157" s="61"/>
      <c r="P157" s="61"/>
      <c r="Q157" s="61"/>
    </row>
    <row r="158" spans="1:17" ht="18.75" hidden="1" x14ac:dyDescent="0.35">
      <c r="A158" s="61"/>
      <c r="B158" s="64"/>
      <c r="C158" s="64"/>
      <c r="D158" s="64"/>
      <c r="E158" s="64"/>
      <c r="J158" s="64"/>
      <c r="K158" s="63"/>
      <c r="L158" s="64"/>
      <c r="M158" s="64"/>
      <c r="N158" s="64"/>
      <c r="O158" s="61"/>
      <c r="P158" s="61"/>
      <c r="Q158" s="61"/>
    </row>
    <row r="159" spans="1:17" ht="18.75" hidden="1" x14ac:dyDescent="0.35">
      <c r="A159" s="61"/>
      <c r="B159" s="64"/>
      <c r="C159" s="64"/>
      <c r="D159" s="64"/>
      <c r="E159" s="64"/>
      <c r="J159" s="64"/>
      <c r="K159" s="63"/>
      <c r="L159" s="64"/>
      <c r="M159" s="64"/>
      <c r="N159" s="64"/>
      <c r="O159" s="61"/>
      <c r="P159" s="61"/>
      <c r="Q159" s="61"/>
    </row>
    <row r="160" spans="1:17" ht="18.75" hidden="1" x14ac:dyDescent="0.35">
      <c r="A160" s="61"/>
      <c r="B160" s="64"/>
      <c r="C160" s="64"/>
      <c r="D160" s="64"/>
      <c r="E160" s="64"/>
      <c r="J160" s="64"/>
      <c r="K160" s="63"/>
      <c r="L160" s="64"/>
      <c r="M160" s="64"/>
      <c r="N160" s="64"/>
      <c r="O160" s="61"/>
      <c r="P160" s="61"/>
      <c r="Q160" s="61"/>
    </row>
    <row r="161" spans="1:17" ht="18.75" hidden="1" x14ac:dyDescent="0.35">
      <c r="A161" s="61"/>
      <c r="B161" s="64"/>
      <c r="C161" s="64"/>
      <c r="D161" s="64"/>
      <c r="E161" s="64"/>
      <c r="J161" s="64"/>
      <c r="K161" s="63"/>
      <c r="L161" s="64"/>
      <c r="M161" s="64"/>
      <c r="N161" s="64"/>
      <c r="O161" s="61"/>
      <c r="P161" s="61"/>
      <c r="Q161" s="61"/>
    </row>
    <row r="162" spans="1:17" ht="18.75" hidden="1" x14ac:dyDescent="0.35">
      <c r="A162" s="61"/>
      <c r="B162" s="64"/>
      <c r="C162" s="64"/>
      <c r="D162" s="64"/>
      <c r="E162" s="64"/>
      <c r="J162" s="64"/>
      <c r="K162" s="63"/>
      <c r="L162" s="64"/>
      <c r="M162" s="64"/>
      <c r="N162" s="64"/>
      <c r="O162" s="61"/>
      <c r="P162" s="61"/>
      <c r="Q162" s="61"/>
    </row>
    <row r="163" spans="1:17" ht="18.75" hidden="1" x14ac:dyDescent="0.35">
      <c r="A163" s="61"/>
      <c r="B163" s="64"/>
      <c r="C163" s="64"/>
      <c r="D163" s="64"/>
      <c r="E163" s="64"/>
      <c r="J163" s="64"/>
      <c r="K163" s="63"/>
      <c r="L163" s="64"/>
      <c r="M163" s="64"/>
      <c r="N163" s="64"/>
      <c r="O163" s="61"/>
      <c r="P163" s="61"/>
      <c r="Q163" s="61"/>
    </row>
    <row r="164" spans="1:17" ht="18.75" hidden="1" x14ac:dyDescent="0.35">
      <c r="A164" s="61"/>
      <c r="B164" s="64"/>
      <c r="C164" s="64"/>
      <c r="D164" s="64"/>
      <c r="E164" s="64"/>
      <c r="J164" s="64"/>
      <c r="K164" s="63"/>
      <c r="L164" s="64"/>
      <c r="M164" s="64"/>
      <c r="N164" s="64"/>
      <c r="O164" s="61"/>
      <c r="P164" s="61"/>
      <c r="Q164" s="61"/>
    </row>
    <row r="165" spans="1:17" ht="18.75" hidden="1" x14ac:dyDescent="0.35">
      <c r="A165" s="61"/>
      <c r="B165" s="64"/>
      <c r="C165" s="64"/>
      <c r="D165" s="64"/>
      <c r="E165" s="64"/>
      <c r="J165" s="64"/>
      <c r="K165" s="63"/>
      <c r="L165" s="64"/>
      <c r="M165" s="64"/>
      <c r="N165" s="64"/>
      <c r="O165" s="61"/>
      <c r="P165" s="61"/>
      <c r="Q165" s="61"/>
    </row>
    <row r="166" spans="1:17" ht="18.75" hidden="1" x14ac:dyDescent="0.35">
      <c r="A166" s="61"/>
      <c r="B166" s="64"/>
      <c r="C166" s="64"/>
      <c r="D166" s="64"/>
      <c r="E166" s="64"/>
      <c r="J166" s="64"/>
      <c r="K166" s="63"/>
      <c r="L166" s="64"/>
      <c r="M166" s="64"/>
      <c r="N166" s="64"/>
      <c r="O166" s="61"/>
      <c r="P166" s="61"/>
      <c r="Q166" s="61"/>
    </row>
    <row r="167" spans="1:17" ht="18.75" hidden="1" x14ac:dyDescent="0.35">
      <c r="A167" s="61"/>
      <c r="B167" s="64"/>
      <c r="C167" s="64"/>
      <c r="D167" s="64"/>
      <c r="E167" s="64"/>
      <c r="J167" s="64"/>
      <c r="K167" s="63"/>
      <c r="L167" s="64"/>
      <c r="M167" s="64"/>
      <c r="N167" s="64"/>
      <c r="O167" s="61"/>
      <c r="P167" s="61"/>
      <c r="Q167" s="61"/>
    </row>
    <row r="168" spans="1:17" ht="18.75" hidden="1" x14ac:dyDescent="0.35">
      <c r="A168" s="61"/>
      <c r="B168" s="64"/>
      <c r="C168" s="64"/>
      <c r="D168" s="64"/>
      <c r="E168" s="64"/>
      <c r="J168" s="64"/>
      <c r="K168" s="63"/>
      <c r="L168" s="64"/>
      <c r="M168" s="64"/>
      <c r="N168" s="64"/>
      <c r="O168" s="61"/>
      <c r="P168" s="61"/>
      <c r="Q168" s="61"/>
    </row>
    <row r="169" spans="1:17" ht="18.75" hidden="1" x14ac:dyDescent="0.35">
      <c r="A169" s="61"/>
      <c r="B169" s="64"/>
      <c r="C169" s="64"/>
      <c r="D169" s="64"/>
      <c r="E169" s="64"/>
      <c r="J169" s="64"/>
      <c r="K169" s="63"/>
      <c r="L169" s="64"/>
      <c r="M169" s="64"/>
      <c r="N169" s="64"/>
      <c r="O169" s="61"/>
      <c r="P169" s="61"/>
      <c r="Q169" s="61"/>
    </row>
    <row r="170" spans="1:17" ht="18.75" hidden="1" x14ac:dyDescent="0.35">
      <c r="A170" s="61"/>
      <c r="B170" s="64"/>
      <c r="C170" s="64"/>
      <c r="D170" s="64"/>
      <c r="E170" s="64"/>
      <c r="J170" s="64"/>
      <c r="K170" s="63"/>
      <c r="L170" s="64"/>
      <c r="M170" s="64"/>
      <c r="N170" s="64"/>
      <c r="O170" s="61"/>
      <c r="P170" s="61"/>
      <c r="Q170" s="61"/>
    </row>
    <row r="171" spans="1:17" ht="18.75" hidden="1" x14ac:dyDescent="0.35">
      <c r="A171" s="61"/>
      <c r="B171" s="64"/>
      <c r="C171" s="64"/>
      <c r="D171" s="64"/>
      <c r="E171" s="64"/>
      <c r="J171" s="64"/>
      <c r="K171" s="63"/>
      <c r="L171" s="64"/>
      <c r="M171" s="64"/>
      <c r="N171" s="64"/>
      <c r="O171" s="61"/>
      <c r="P171" s="61"/>
      <c r="Q171" s="61"/>
    </row>
    <row r="172" spans="1:17" ht="18.75" hidden="1" x14ac:dyDescent="0.35">
      <c r="A172" s="61"/>
      <c r="B172" s="64"/>
      <c r="C172" s="64"/>
      <c r="D172" s="64"/>
      <c r="E172" s="64"/>
      <c r="J172" s="64"/>
      <c r="K172" s="63"/>
      <c r="L172" s="64"/>
      <c r="M172" s="64"/>
      <c r="N172" s="64"/>
      <c r="O172" s="61"/>
      <c r="P172" s="61"/>
      <c r="Q172" s="61"/>
    </row>
    <row r="173" spans="1:17" ht="18.75" hidden="1" x14ac:dyDescent="0.35">
      <c r="A173" s="61"/>
      <c r="B173" s="64"/>
      <c r="C173" s="64"/>
      <c r="D173" s="64"/>
      <c r="E173" s="64"/>
      <c r="J173" s="64"/>
      <c r="K173" s="63"/>
      <c r="L173" s="64"/>
      <c r="M173" s="64"/>
      <c r="N173" s="64"/>
      <c r="O173" s="61"/>
      <c r="P173" s="61"/>
      <c r="Q173" s="61"/>
    </row>
    <row r="174" spans="1:17" ht="18.75" hidden="1" x14ac:dyDescent="0.35">
      <c r="A174" s="61"/>
      <c r="B174" s="64"/>
      <c r="C174" s="64"/>
      <c r="D174" s="64"/>
      <c r="E174" s="64"/>
      <c r="J174" s="64"/>
      <c r="K174" s="63"/>
      <c r="L174" s="64"/>
      <c r="M174" s="64"/>
      <c r="N174" s="64"/>
      <c r="O174" s="61"/>
      <c r="P174" s="61"/>
      <c r="Q174" s="61"/>
    </row>
    <row r="175" spans="1:17" ht="18.75" hidden="1" x14ac:dyDescent="0.35">
      <c r="A175" s="61"/>
      <c r="B175" s="64"/>
      <c r="C175" s="64"/>
      <c r="D175" s="64"/>
      <c r="E175" s="64"/>
      <c r="J175" s="64"/>
      <c r="K175" s="63"/>
      <c r="L175" s="64"/>
      <c r="M175" s="64"/>
      <c r="N175" s="64"/>
      <c r="O175" s="61"/>
      <c r="P175" s="61"/>
      <c r="Q175" s="61"/>
    </row>
    <row r="176" spans="1:17" ht="18.75" hidden="1" x14ac:dyDescent="0.35">
      <c r="A176" s="61"/>
      <c r="B176" s="64"/>
      <c r="C176" s="64"/>
      <c r="D176" s="64"/>
      <c r="E176" s="64"/>
      <c r="J176" s="64"/>
      <c r="K176" s="63"/>
      <c r="L176" s="64"/>
      <c r="M176" s="64"/>
      <c r="N176" s="64"/>
      <c r="O176" s="61"/>
      <c r="P176" s="61"/>
      <c r="Q176" s="61"/>
    </row>
    <row r="177" spans="1:17" ht="18.75" hidden="1" x14ac:dyDescent="0.35">
      <c r="A177" s="61"/>
      <c r="B177" s="64"/>
      <c r="C177" s="64"/>
      <c r="D177" s="64"/>
      <c r="E177" s="64"/>
      <c r="J177" s="64"/>
      <c r="K177" s="63"/>
      <c r="L177" s="64"/>
      <c r="M177" s="64"/>
      <c r="N177" s="64"/>
      <c r="O177" s="61"/>
      <c r="P177" s="61"/>
      <c r="Q177" s="61"/>
    </row>
    <row r="178" spans="1:17" ht="18.75" hidden="1" x14ac:dyDescent="0.35">
      <c r="A178" s="61"/>
      <c r="B178" s="64"/>
      <c r="C178" s="64"/>
      <c r="D178" s="64"/>
      <c r="E178" s="64"/>
      <c r="J178" s="64"/>
      <c r="K178" s="63"/>
      <c r="L178" s="64"/>
      <c r="M178" s="64"/>
      <c r="N178" s="64"/>
      <c r="O178" s="61"/>
      <c r="P178" s="61"/>
      <c r="Q178" s="61"/>
    </row>
    <row r="179" spans="1:17" ht="18.75" hidden="1" x14ac:dyDescent="0.35">
      <c r="A179" s="61"/>
      <c r="B179" s="64"/>
      <c r="C179" s="64"/>
      <c r="D179" s="64"/>
      <c r="E179" s="64"/>
      <c r="J179" s="64"/>
      <c r="K179" s="63"/>
      <c r="L179" s="64"/>
      <c r="M179" s="64"/>
      <c r="N179" s="64"/>
      <c r="O179" s="61"/>
      <c r="P179" s="61"/>
      <c r="Q179" s="61"/>
    </row>
    <row r="180" spans="1:17" ht="18.75" hidden="1" x14ac:dyDescent="0.35">
      <c r="A180" s="61"/>
      <c r="B180" s="64"/>
      <c r="C180" s="64"/>
      <c r="D180" s="64"/>
      <c r="E180" s="64"/>
      <c r="J180" s="64"/>
      <c r="K180" s="63"/>
      <c r="L180" s="64"/>
      <c r="M180" s="64"/>
      <c r="N180" s="64"/>
      <c r="O180" s="61"/>
      <c r="P180" s="61"/>
      <c r="Q180" s="61"/>
    </row>
    <row r="181" spans="1:17" ht="18.75" hidden="1" x14ac:dyDescent="0.35">
      <c r="A181" s="61"/>
      <c r="B181" s="64"/>
      <c r="C181" s="64"/>
      <c r="D181" s="64"/>
      <c r="E181" s="64"/>
      <c r="J181" s="64"/>
      <c r="K181" s="63"/>
      <c r="L181" s="64"/>
      <c r="M181" s="64"/>
      <c r="N181" s="64"/>
      <c r="O181" s="61"/>
      <c r="P181" s="61"/>
      <c r="Q181" s="61"/>
    </row>
    <row r="182" spans="1:17" ht="18.75" hidden="1" x14ac:dyDescent="0.35">
      <c r="A182" s="61"/>
      <c r="B182" s="64"/>
      <c r="C182" s="64"/>
      <c r="D182" s="64"/>
      <c r="E182" s="64"/>
      <c r="J182" s="64"/>
      <c r="K182" s="63"/>
      <c r="L182" s="64"/>
      <c r="M182" s="64"/>
      <c r="N182" s="64"/>
      <c r="O182" s="61"/>
      <c r="P182" s="61"/>
      <c r="Q182" s="61"/>
    </row>
    <row r="183" spans="1:17" ht="18.75" hidden="1" x14ac:dyDescent="0.35">
      <c r="A183" s="61"/>
      <c r="B183" s="64"/>
      <c r="C183" s="64"/>
      <c r="D183" s="64"/>
      <c r="E183" s="64"/>
      <c r="J183" s="64"/>
      <c r="K183" s="63"/>
      <c r="L183" s="64"/>
      <c r="M183" s="64"/>
      <c r="N183" s="64"/>
      <c r="O183" s="61"/>
      <c r="P183" s="61"/>
      <c r="Q183" s="61"/>
    </row>
    <row r="184" spans="1:17" ht="18.75" hidden="1" x14ac:dyDescent="0.35">
      <c r="A184" s="61"/>
      <c r="B184" s="64"/>
      <c r="C184" s="64"/>
      <c r="D184" s="64"/>
      <c r="E184" s="64"/>
      <c r="J184" s="64"/>
      <c r="K184" s="63"/>
      <c r="L184" s="64"/>
      <c r="M184" s="64"/>
      <c r="N184" s="64"/>
      <c r="O184" s="61"/>
      <c r="P184" s="61"/>
      <c r="Q184" s="61"/>
    </row>
    <row r="185" spans="1:17" ht="18.75" hidden="1" x14ac:dyDescent="0.35">
      <c r="A185" s="61"/>
      <c r="B185" s="64"/>
      <c r="C185" s="64"/>
      <c r="D185" s="64"/>
      <c r="E185" s="64"/>
      <c r="J185" s="64"/>
      <c r="K185" s="63"/>
      <c r="L185" s="64"/>
      <c r="M185" s="64"/>
      <c r="N185" s="64"/>
      <c r="O185" s="61"/>
      <c r="P185" s="61"/>
      <c r="Q185" s="61"/>
    </row>
    <row r="186" spans="1:17" ht="18.75" hidden="1" x14ac:dyDescent="0.35">
      <c r="A186" s="61"/>
      <c r="B186" s="64"/>
      <c r="C186" s="64"/>
      <c r="D186" s="64"/>
      <c r="E186" s="64"/>
      <c r="J186" s="64"/>
      <c r="K186" s="63"/>
      <c r="L186" s="64"/>
      <c r="M186" s="64"/>
      <c r="N186" s="64"/>
      <c r="O186" s="61"/>
      <c r="P186" s="61"/>
      <c r="Q186" s="61"/>
    </row>
    <row r="187" spans="1:17" ht="18.75" hidden="1" x14ac:dyDescent="0.35">
      <c r="A187" s="61"/>
      <c r="B187" s="64"/>
      <c r="C187" s="64"/>
      <c r="D187" s="64"/>
      <c r="E187" s="64"/>
      <c r="J187" s="64"/>
      <c r="K187" s="63"/>
      <c r="L187" s="64"/>
      <c r="M187" s="64"/>
      <c r="N187" s="64"/>
      <c r="O187" s="61"/>
      <c r="P187" s="61"/>
      <c r="Q187" s="61"/>
    </row>
    <row r="188" spans="1:17" ht="18.75" hidden="1" x14ac:dyDescent="0.35">
      <c r="A188" s="61"/>
      <c r="B188" s="64"/>
      <c r="C188" s="64"/>
      <c r="D188" s="64"/>
      <c r="E188" s="64"/>
      <c r="J188" s="64"/>
      <c r="K188" s="63"/>
      <c r="L188" s="64"/>
      <c r="M188" s="64"/>
      <c r="N188" s="64"/>
      <c r="O188" s="61"/>
      <c r="P188" s="61"/>
      <c r="Q188" s="61"/>
    </row>
    <row r="189" spans="1:17" ht="18.75" hidden="1" x14ac:dyDescent="0.35">
      <c r="A189" s="61"/>
      <c r="B189" s="64"/>
      <c r="C189" s="64"/>
      <c r="D189" s="64"/>
      <c r="E189" s="64"/>
      <c r="J189" s="64"/>
      <c r="K189" s="63"/>
      <c r="L189" s="64"/>
      <c r="M189" s="64"/>
      <c r="N189" s="64"/>
      <c r="O189" s="61"/>
      <c r="P189" s="61"/>
      <c r="Q189" s="61"/>
    </row>
    <row r="190" spans="1:17" ht="18.75" hidden="1" x14ac:dyDescent="0.35">
      <c r="A190" s="61"/>
      <c r="B190" s="64"/>
      <c r="C190" s="64"/>
      <c r="D190" s="64"/>
      <c r="E190" s="64"/>
      <c r="J190" s="64"/>
      <c r="K190" s="63"/>
      <c r="L190" s="64"/>
      <c r="M190" s="64"/>
      <c r="N190" s="64"/>
      <c r="O190" s="61"/>
      <c r="P190" s="61"/>
      <c r="Q190" s="61"/>
    </row>
    <row r="191" spans="1:17" ht="18.75" hidden="1" x14ac:dyDescent="0.35">
      <c r="A191" s="61"/>
      <c r="B191" s="64"/>
      <c r="C191" s="64"/>
      <c r="D191" s="64"/>
      <c r="E191" s="64"/>
      <c r="J191" s="64"/>
      <c r="K191" s="63"/>
      <c r="L191" s="64"/>
      <c r="M191" s="64"/>
      <c r="N191" s="64"/>
      <c r="O191" s="61"/>
      <c r="P191" s="61"/>
      <c r="Q191" s="61"/>
    </row>
    <row r="192" spans="1:17" ht="18.75" hidden="1" x14ac:dyDescent="0.35">
      <c r="A192" s="61"/>
      <c r="B192" s="64"/>
      <c r="C192" s="64"/>
      <c r="D192" s="64"/>
      <c r="E192" s="64"/>
      <c r="J192" s="64"/>
      <c r="K192" s="63"/>
      <c r="L192" s="64"/>
      <c r="M192" s="64"/>
      <c r="N192" s="64"/>
      <c r="O192" s="61"/>
      <c r="P192" s="61"/>
      <c r="Q192" s="61"/>
    </row>
    <row r="193" spans="1:17" ht="18.75" hidden="1" x14ac:dyDescent="0.35">
      <c r="A193" s="61"/>
      <c r="B193" s="64"/>
      <c r="C193" s="64"/>
      <c r="D193" s="64"/>
      <c r="E193" s="64"/>
      <c r="J193" s="64"/>
      <c r="K193" s="63"/>
      <c r="L193" s="64"/>
      <c r="M193" s="64"/>
      <c r="N193" s="64"/>
      <c r="O193" s="61"/>
      <c r="P193" s="61"/>
      <c r="Q193" s="61"/>
    </row>
    <row r="194" spans="1:17" ht="18.75" hidden="1" x14ac:dyDescent="0.35">
      <c r="A194" s="61"/>
      <c r="B194" s="64"/>
      <c r="C194" s="64"/>
      <c r="D194" s="64"/>
      <c r="E194" s="64"/>
      <c r="J194" s="64"/>
      <c r="K194" s="63"/>
      <c r="L194" s="64"/>
      <c r="M194" s="64"/>
      <c r="N194" s="64"/>
      <c r="O194" s="61"/>
      <c r="P194" s="61"/>
      <c r="Q194" s="61"/>
    </row>
    <row r="195" spans="1:17" ht="18.75" hidden="1" x14ac:dyDescent="0.35">
      <c r="A195" s="61"/>
      <c r="B195" s="64"/>
      <c r="C195" s="64"/>
      <c r="D195" s="64"/>
      <c r="E195" s="64"/>
      <c r="J195" s="64"/>
      <c r="K195" s="63"/>
      <c r="L195" s="64"/>
      <c r="M195" s="64"/>
      <c r="N195" s="64"/>
      <c r="O195" s="61"/>
      <c r="P195" s="61"/>
      <c r="Q195" s="61"/>
    </row>
    <row r="196" spans="1:17" ht="18.75" hidden="1" x14ac:dyDescent="0.35">
      <c r="A196" s="61"/>
      <c r="B196" s="64"/>
      <c r="C196" s="64"/>
      <c r="D196" s="64"/>
      <c r="E196" s="64"/>
      <c r="J196" s="64"/>
      <c r="K196" s="63"/>
      <c r="L196" s="64"/>
      <c r="M196" s="64"/>
      <c r="N196" s="64"/>
      <c r="O196" s="61"/>
      <c r="P196" s="61"/>
      <c r="Q196" s="61"/>
    </row>
    <row r="197" spans="1:17" ht="18.75" hidden="1" x14ac:dyDescent="0.35">
      <c r="A197" s="61"/>
      <c r="B197" s="64"/>
      <c r="C197" s="64"/>
      <c r="D197" s="64"/>
      <c r="E197" s="64"/>
      <c r="J197" s="64"/>
      <c r="K197" s="63"/>
      <c r="L197" s="64"/>
      <c r="M197" s="64"/>
      <c r="N197" s="64"/>
      <c r="O197" s="61"/>
      <c r="P197" s="61"/>
      <c r="Q197" s="61"/>
    </row>
    <row r="198" spans="1:17" ht="18.75" hidden="1" x14ac:dyDescent="0.35">
      <c r="A198" s="61"/>
      <c r="B198" s="64"/>
      <c r="C198" s="64"/>
      <c r="D198" s="64"/>
      <c r="E198" s="64"/>
      <c r="J198" s="64"/>
      <c r="K198" s="63"/>
      <c r="L198" s="64"/>
      <c r="M198" s="64"/>
      <c r="N198" s="64"/>
      <c r="O198" s="61"/>
      <c r="P198" s="61"/>
      <c r="Q198" s="61"/>
    </row>
    <row r="199" spans="1:17" ht="18.75" hidden="1" x14ac:dyDescent="0.35">
      <c r="A199" s="61"/>
      <c r="B199" s="64"/>
      <c r="C199" s="64"/>
      <c r="D199" s="64"/>
      <c r="E199" s="64"/>
      <c r="J199" s="64"/>
      <c r="K199" s="63"/>
      <c r="L199" s="64"/>
      <c r="M199" s="64"/>
      <c r="N199" s="64"/>
      <c r="O199" s="61"/>
      <c r="P199" s="61"/>
      <c r="Q199" s="61"/>
    </row>
    <row r="200" spans="1:17" ht="18.75" hidden="1" x14ac:dyDescent="0.35">
      <c r="A200" s="61"/>
      <c r="B200" s="64"/>
      <c r="C200" s="64"/>
      <c r="D200" s="64"/>
      <c r="E200" s="64"/>
      <c r="J200" s="64"/>
      <c r="K200" s="63"/>
      <c r="L200" s="64"/>
      <c r="M200" s="64"/>
      <c r="N200" s="64"/>
      <c r="O200" s="61"/>
      <c r="P200" s="61"/>
      <c r="Q200" s="61"/>
    </row>
    <row r="201" spans="1:17" ht="18.75" hidden="1" x14ac:dyDescent="0.35">
      <c r="A201" s="61"/>
      <c r="B201" s="64"/>
      <c r="C201" s="64"/>
      <c r="D201" s="64"/>
      <c r="E201" s="64"/>
      <c r="J201" s="64"/>
      <c r="K201" s="63"/>
      <c r="L201" s="64"/>
      <c r="M201" s="64"/>
      <c r="N201" s="64"/>
      <c r="O201" s="61"/>
      <c r="P201" s="61"/>
      <c r="Q201" s="61"/>
    </row>
    <row r="202" spans="1:17" ht="18.75" hidden="1" x14ac:dyDescent="0.35">
      <c r="A202" s="61"/>
      <c r="B202" s="64"/>
      <c r="C202" s="64"/>
      <c r="D202" s="64"/>
      <c r="E202" s="64"/>
      <c r="J202" s="64"/>
      <c r="K202" s="63"/>
      <c r="L202" s="64"/>
      <c r="M202" s="64"/>
      <c r="N202" s="64"/>
      <c r="O202" s="61"/>
      <c r="P202" s="61"/>
      <c r="Q202" s="61"/>
    </row>
    <row r="203" spans="1:17" ht="18.75" hidden="1" x14ac:dyDescent="0.35">
      <c r="A203" s="61"/>
      <c r="B203" s="64"/>
      <c r="C203" s="64"/>
      <c r="D203" s="64"/>
      <c r="E203" s="64"/>
      <c r="J203" s="64"/>
      <c r="K203" s="63"/>
      <c r="L203" s="64"/>
      <c r="M203" s="64"/>
      <c r="N203" s="64"/>
      <c r="O203" s="61"/>
      <c r="P203" s="61"/>
      <c r="Q203" s="61"/>
    </row>
    <row r="204" spans="1:17" ht="18.75" hidden="1" x14ac:dyDescent="0.35">
      <c r="A204" s="61"/>
      <c r="B204" s="64"/>
      <c r="C204" s="64"/>
      <c r="D204" s="64"/>
      <c r="E204" s="64"/>
      <c r="J204" s="64"/>
      <c r="K204" s="63"/>
      <c r="L204" s="64"/>
      <c r="M204" s="64"/>
      <c r="N204" s="64"/>
      <c r="O204" s="61"/>
      <c r="P204" s="61"/>
      <c r="Q204" s="61"/>
    </row>
    <row r="205" spans="1:17" ht="18.75" hidden="1" x14ac:dyDescent="0.35">
      <c r="A205" s="61"/>
      <c r="B205" s="64"/>
      <c r="C205" s="64"/>
      <c r="D205" s="64"/>
      <c r="E205" s="64"/>
      <c r="J205" s="64"/>
      <c r="K205" s="63"/>
      <c r="L205" s="64"/>
      <c r="M205" s="64"/>
      <c r="N205" s="64"/>
      <c r="O205" s="61"/>
      <c r="P205" s="61"/>
      <c r="Q205" s="61"/>
    </row>
    <row r="206" spans="1:17" ht="18.75" hidden="1" x14ac:dyDescent="0.35">
      <c r="A206" s="61"/>
      <c r="B206" s="64"/>
      <c r="C206" s="64"/>
      <c r="D206" s="64"/>
      <c r="E206" s="64"/>
      <c r="J206" s="64"/>
      <c r="K206" s="63"/>
      <c r="L206" s="64"/>
      <c r="M206" s="64"/>
      <c r="N206" s="64"/>
      <c r="O206" s="61"/>
      <c r="P206" s="61"/>
      <c r="Q206" s="61"/>
    </row>
    <row r="207" spans="1:17" ht="18.75" hidden="1" x14ac:dyDescent="0.35">
      <c r="A207" s="61"/>
      <c r="B207" s="64"/>
      <c r="C207" s="64"/>
      <c r="D207" s="64"/>
      <c r="E207" s="64"/>
      <c r="J207" s="64"/>
      <c r="K207" s="63"/>
      <c r="L207" s="64"/>
      <c r="M207" s="64"/>
      <c r="N207" s="64"/>
      <c r="O207" s="61"/>
      <c r="P207" s="61"/>
      <c r="Q207" s="61"/>
    </row>
    <row r="208" spans="1:17" ht="18.75" hidden="1" x14ac:dyDescent="0.35">
      <c r="A208" s="61"/>
      <c r="B208" s="64"/>
      <c r="C208" s="64"/>
      <c r="D208" s="64"/>
      <c r="E208" s="64"/>
      <c r="J208" s="64"/>
      <c r="K208" s="63"/>
      <c r="L208" s="64"/>
      <c r="M208" s="64"/>
      <c r="N208" s="64"/>
      <c r="O208" s="61"/>
      <c r="P208" s="61"/>
      <c r="Q208" s="61"/>
    </row>
    <row r="209" spans="1:17" ht="18.75" hidden="1" x14ac:dyDescent="0.35">
      <c r="A209" s="61"/>
      <c r="B209" s="64"/>
      <c r="C209" s="64"/>
      <c r="D209" s="64"/>
      <c r="E209" s="64"/>
      <c r="J209" s="64"/>
      <c r="K209" s="63"/>
      <c r="L209" s="64"/>
      <c r="M209" s="64"/>
      <c r="N209" s="64"/>
      <c r="O209" s="61"/>
      <c r="P209" s="61"/>
      <c r="Q209" s="61"/>
    </row>
    <row r="210" spans="1:17" ht="18.75" hidden="1" x14ac:dyDescent="0.35">
      <c r="A210" s="61"/>
      <c r="B210" s="64"/>
      <c r="C210" s="64"/>
      <c r="D210" s="64"/>
      <c r="E210" s="64"/>
      <c r="J210" s="64"/>
      <c r="K210" s="63"/>
      <c r="L210" s="64"/>
      <c r="M210" s="64"/>
      <c r="N210" s="64"/>
      <c r="O210" s="61"/>
      <c r="P210" s="61"/>
      <c r="Q210" s="61"/>
    </row>
    <row r="211" spans="1:17" ht="18.75" hidden="1" x14ac:dyDescent="0.35">
      <c r="A211" s="61"/>
      <c r="B211" s="64"/>
      <c r="C211" s="64"/>
      <c r="D211" s="64"/>
      <c r="E211" s="64"/>
      <c r="J211" s="64"/>
      <c r="K211" s="63"/>
      <c r="L211" s="64"/>
      <c r="M211" s="64"/>
      <c r="N211" s="64"/>
      <c r="O211" s="61"/>
      <c r="P211" s="61"/>
      <c r="Q211" s="61"/>
    </row>
    <row r="212" spans="1:17" ht="18.75" hidden="1" x14ac:dyDescent="0.35">
      <c r="A212" s="61"/>
      <c r="B212" s="64"/>
      <c r="C212" s="64"/>
      <c r="D212" s="64"/>
      <c r="E212" s="64"/>
      <c r="J212" s="64"/>
      <c r="K212" s="63"/>
      <c r="L212" s="64"/>
      <c r="M212" s="64"/>
      <c r="N212" s="64"/>
      <c r="O212" s="61"/>
      <c r="P212" s="61"/>
      <c r="Q212" s="61"/>
    </row>
    <row r="213" spans="1:17" ht="18.75" hidden="1" x14ac:dyDescent="0.35">
      <c r="A213" s="61"/>
      <c r="B213" s="64"/>
      <c r="C213" s="64"/>
      <c r="D213" s="64"/>
      <c r="E213" s="64"/>
      <c r="J213" s="64"/>
      <c r="K213" s="63"/>
      <c r="L213" s="64"/>
      <c r="M213" s="64"/>
      <c r="N213" s="64"/>
      <c r="O213" s="61"/>
      <c r="P213" s="61"/>
      <c r="Q213" s="61"/>
    </row>
    <row r="214" spans="1:17" ht="18.75" hidden="1" x14ac:dyDescent="0.35">
      <c r="A214" s="61"/>
      <c r="B214" s="64"/>
      <c r="C214" s="64"/>
      <c r="D214" s="64"/>
      <c r="E214" s="64"/>
      <c r="J214" s="64"/>
      <c r="K214" s="63"/>
      <c r="L214" s="64"/>
      <c r="M214" s="64"/>
      <c r="N214" s="64"/>
      <c r="O214" s="61"/>
      <c r="P214" s="61"/>
      <c r="Q214" s="61"/>
    </row>
    <row r="215" spans="1:17" ht="18.75" hidden="1" x14ac:dyDescent="0.35">
      <c r="A215" s="61"/>
      <c r="B215" s="64"/>
      <c r="C215" s="64"/>
      <c r="D215" s="64"/>
      <c r="E215" s="64"/>
      <c r="J215" s="64"/>
      <c r="K215" s="63"/>
      <c r="L215" s="64"/>
      <c r="M215" s="64"/>
      <c r="N215" s="64"/>
      <c r="O215" s="61"/>
      <c r="P215" s="61"/>
      <c r="Q215" s="61"/>
    </row>
    <row r="216" spans="1:17" ht="18.75" hidden="1" x14ac:dyDescent="0.35">
      <c r="A216" s="61"/>
      <c r="B216" s="64"/>
      <c r="C216" s="64"/>
      <c r="D216" s="64"/>
      <c r="E216" s="64"/>
      <c r="J216" s="64"/>
      <c r="K216" s="63"/>
      <c r="L216" s="64"/>
      <c r="M216" s="64"/>
      <c r="N216" s="64"/>
      <c r="O216" s="61"/>
      <c r="P216" s="61"/>
      <c r="Q216" s="61"/>
    </row>
    <row r="217" spans="1:17" ht="18.75" hidden="1" x14ac:dyDescent="0.35">
      <c r="A217" s="61"/>
      <c r="B217" s="64"/>
      <c r="C217" s="64"/>
      <c r="D217" s="64"/>
      <c r="E217" s="64"/>
      <c r="J217" s="64"/>
      <c r="K217" s="63"/>
      <c r="L217" s="64"/>
      <c r="M217" s="64"/>
      <c r="N217" s="64"/>
      <c r="O217" s="61"/>
      <c r="P217" s="61"/>
      <c r="Q217" s="61"/>
    </row>
    <row r="218" spans="1:17" ht="18.75" hidden="1" x14ac:dyDescent="0.35">
      <c r="A218" s="61"/>
      <c r="B218" s="64"/>
      <c r="C218" s="64"/>
      <c r="D218" s="64"/>
      <c r="E218" s="64"/>
      <c r="J218" s="64"/>
      <c r="K218" s="63"/>
      <c r="L218" s="64"/>
      <c r="M218" s="64"/>
      <c r="N218" s="64"/>
      <c r="O218" s="61"/>
      <c r="P218" s="61"/>
      <c r="Q218" s="61"/>
    </row>
    <row r="219" spans="1:17" ht="18.75" hidden="1" x14ac:dyDescent="0.35">
      <c r="A219" s="61"/>
      <c r="B219" s="64"/>
      <c r="C219" s="64"/>
      <c r="D219" s="64"/>
      <c r="E219" s="64"/>
      <c r="J219" s="64"/>
      <c r="K219" s="63"/>
      <c r="L219" s="64"/>
      <c r="M219" s="64"/>
      <c r="N219" s="64"/>
      <c r="O219" s="61"/>
      <c r="P219" s="61"/>
      <c r="Q219" s="61"/>
    </row>
    <row r="220" spans="1:17" ht="18.75" hidden="1" x14ac:dyDescent="0.35">
      <c r="A220" s="61"/>
      <c r="B220" s="64"/>
      <c r="C220" s="64"/>
      <c r="D220" s="64"/>
      <c r="E220" s="64"/>
      <c r="J220" s="64"/>
      <c r="K220" s="63"/>
      <c r="L220" s="64"/>
      <c r="M220" s="64"/>
      <c r="N220" s="64"/>
      <c r="O220" s="61"/>
      <c r="P220" s="61"/>
      <c r="Q220" s="61"/>
    </row>
    <row r="221" spans="1:17" ht="18.75" hidden="1" x14ac:dyDescent="0.35">
      <c r="A221" s="61"/>
      <c r="B221" s="64"/>
      <c r="C221" s="64"/>
      <c r="D221" s="64"/>
      <c r="E221" s="64"/>
      <c r="J221" s="64"/>
      <c r="K221" s="63"/>
      <c r="L221" s="64"/>
      <c r="M221" s="64"/>
      <c r="N221" s="64"/>
      <c r="O221" s="61"/>
      <c r="P221" s="61"/>
      <c r="Q221" s="61"/>
    </row>
    <row r="222" spans="1:17" ht="18.75" hidden="1" x14ac:dyDescent="0.35">
      <c r="A222" s="61"/>
      <c r="B222" s="64"/>
      <c r="C222" s="64"/>
      <c r="D222" s="64"/>
      <c r="E222" s="64"/>
      <c r="J222" s="64"/>
      <c r="K222" s="63"/>
      <c r="L222" s="64"/>
      <c r="M222" s="64"/>
      <c r="N222" s="64"/>
      <c r="O222" s="61"/>
      <c r="P222" s="61"/>
      <c r="Q222" s="61"/>
    </row>
    <row r="223" spans="1:17" ht="18.75" hidden="1" x14ac:dyDescent="0.35">
      <c r="A223" s="61"/>
      <c r="B223" s="64"/>
      <c r="C223" s="64"/>
      <c r="D223" s="64"/>
      <c r="E223" s="64"/>
      <c r="J223" s="64"/>
      <c r="K223" s="63"/>
      <c r="L223" s="64"/>
      <c r="M223" s="64"/>
      <c r="N223" s="64"/>
      <c r="O223" s="61"/>
      <c r="P223" s="61"/>
      <c r="Q223" s="61"/>
    </row>
    <row r="224" spans="1:17" ht="18.75" hidden="1" x14ac:dyDescent="0.35">
      <c r="A224" s="61"/>
      <c r="B224" s="64"/>
      <c r="C224" s="64"/>
      <c r="D224" s="64"/>
      <c r="E224" s="64"/>
      <c r="J224" s="64"/>
      <c r="K224" s="63"/>
      <c r="L224" s="64"/>
      <c r="M224" s="64"/>
      <c r="N224" s="64"/>
      <c r="O224" s="61"/>
      <c r="P224" s="61"/>
      <c r="Q224" s="61"/>
    </row>
    <row r="225" spans="1:17" ht="18.75" hidden="1" x14ac:dyDescent="0.35">
      <c r="A225" s="61"/>
      <c r="B225" s="64"/>
      <c r="C225" s="64"/>
      <c r="D225" s="64"/>
      <c r="E225" s="64"/>
      <c r="J225" s="64"/>
      <c r="K225" s="63"/>
      <c r="L225" s="64"/>
      <c r="M225" s="64"/>
      <c r="N225" s="64"/>
      <c r="O225" s="61"/>
      <c r="P225" s="61"/>
      <c r="Q225" s="61"/>
    </row>
    <row r="226" spans="1:17" ht="18.75" hidden="1" x14ac:dyDescent="0.35">
      <c r="A226" s="61"/>
      <c r="B226" s="64"/>
      <c r="C226" s="64"/>
      <c r="D226" s="64"/>
      <c r="E226" s="64"/>
      <c r="J226" s="64"/>
      <c r="K226" s="63"/>
      <c r="L226" s="64"/>
      <c r="M226" s="64"/>
      <c r="N226" s="64"/>
      <c r="O226" s="61"/>
      <c r="P226" s="61"/>
      <c r="Q226" s="61"/>
    </row>
    <row r="227" spans="1:17" ht="18.75" hidden="1" x14ac:dyDescent="0.35">
      <c r="A227" s="61"/>
      <c r="B227" s="64"/>
      <c r="C227" s="64"/>
      <c r="D227" s="64"/>
      <c r="E227" s="64"/>
      <c r="J227" s="64"/>
      <c r="K227" s="63"/>
      <c r="L227" s="64"/>
      <c r="M227" s="64"/>
      <c r="N227" s="64"/>
      <c r="O227" s="61"/>
      <c r="P227" s="61"/>
      <c r="Q227" s="61"/>
    </row>
    <row r="228" spans="1:17" ht="18.75" hidden="1" x14ac:dyDescent="0.35">
      <c r="A228" s="61"/>
      <c r="B228" s="64"/>
      <c r="C228" s="64"/>
      <c r="D228" s="64"/>
      <c r="E228" s="64"/>
      <c r="J228" s="64"/>
      <c r="K228" s="63"/>
      <c r="L228" s="64"/>
      <c r="M228" s="64"/>
      <c r="N228" s="64"/>
      <c r="O228" s="61"/>
      <c r="P228" s="61"/>
      <c r="Q228" s="61"/>
    </row>
    <row r="229" spans="1:17" ht="18.75" hidden="1" x14ac:dyDescent="0.35">
      <c r="A229" s="61"/>
      <c r="B229" s="64"/>
      <c r="C229" s="64"/>
      <c r="D229" s="64"/>
      <c r="E229" s="64"/>
      <c r="J229" s="64"/>
      <c r="K229" s="63"/>
      <c r="L229" s="64"/>
      <c r="M229" s="64"/>
      <c r="N229" s="64"/>
      <c r="O229" s="61"/>
      <c r="P229" s="61"/>
      <c r="Q229" s="61"/>
    </row>
    <row r="230" spans="1:17" ht="18.75" hidden="1" x14ac:dyDescent="0.35">
      <c r="A230" s="61"/>
      <c r="B230" s="64"/>
      <c r="C230" s="64"/>
      <c r="D230" s="64"/>
      <c r="E230" s="64"/>
      <c r="J230" s="64"/>
      <c r="K230" s="63"/>
      <c r="L230" s="64"/>
      <c r="M230" s="64"/>
      <c r="N230" s="64"/>
      <c r="O230" s="61"/>
      <c r="P230" s="61"/>
      <c r="Q230" s="61"/>
    </row>
    <row r="231" spans="1:17" ht="18.75" hidden="1" x14ac:dyDescent="0.35">
      <c r="A231" s="61"/>
      <c r="B231" s="64"/>
      <c r="C231" s="64"/>
      <c r="D231" s="64"/>
      <c r="E231" s="64"/>
      <c r="J231" s="64"/>
      <c r="K231" s="63"/>
      <c r="L231" s="64"/>
      <c r="M231" s="64"/>
      <c r="N231" s="64"/>
      <c r="O231" s="61"/>
      <c r="P231" s="61"/>
      <c r="Q231" s="61"/>
    </row>
    <row r="232" spans="1:17" ht="18.75" hidden="1" x14ac:dyDescent="0.35">
      <c r="A232" s="61"/>
      <c r="B232" s="64"/>
      <c r="C232" s="64"/>
      <c r="D232" s="64"/>
      <c r="E232" s="64"/>
      <c r="J232" s="64"/>
      <c r="K232" s="63"/>
      <c r="L232" s="64"/>
      <c r="M232" s="64"/>
      <c r="N232" s="64"/>
      <c r="O232" s="61"/>
      <c r="P232" s="61"/>
      <c r="Q232" s="61"/>
    </row>
    <row r="233" spans="1:17" ht="18.75" hidden="1" x14ac:dyDescent="0.35">
      <c r="A233" s="61"/>
      <c r="B233" s="64"/>
      <c r="C233" s="64"/>
      <c r="D233" s="64"/>
      <c r="E233" s="64"/>
      <c r="J233" s="64"/>
      <c r="K233" s="63"/>
      <c r="L233" s="64"/>
      <c r="M233" s="64"/>
      <c r="N233" s="64"/>
      <c r="O233" s="61"/>
      <c r="P233" s="61"/>
      <c r="Q233" s="61"/>
    </row>
    <row r="234" spans="1:17" ht="18.75" hidden="1" x14ac:dyDescent="0.35">
      <c r="A234" s="61"/>
      <c r="B234" s="64"/>
      <c r="C234" s="64"/>
      <c r="D234" s="64"/>
      <c r="E234" s="64"/>
      <c r="J234" s="64"/>
      <c r="K234" s="63"/>
      <c r="L234" s="64"/>
      <c r="M234" s="64"/>
      <c r="N234" s="64"/>
      <c r="O234" s="61"/>
      <c r="P234" s="61"/>
      <c r="Q234" s="61"/>
    </row>
    <row r="235" spans="1:17" ht="18.75" hidden="1" x14ac:dyDescent="0.35">
      <c r="A235" s="61"/>
      <c r="B235" s="64"/>
      <c r="C235" s="64"/>
      <c r="D235" s="64"/>
      <c r="E235" s="64"/>
      <c r="J235" s="64"/>
      <c r="K235" s="63"/>
      <c r="L235" s="64"/>
      <c r="M235" s="64"/>
      <c r="N235" s="64"/>
      <c r="O235" s="61"/>
      <c r="P235" s="61"/>
      <c r="Q235" s="61"/>
    </row>
    <row r="236" spans="1:17" ht="18.75" hidden="1" x14ac:dyDescent="0.35">
      <c r="A236" s="61"/>
      <c r="B236" s="64"/>
      <c r="C236" s="64"/>
      <c r="D236" s="64"/>
      <c r="E236" s="64"/>
      <c r="J236" s="64"/>
      <c r="K236" s="63"/>
      <c r="L236" s="64"/>
      <c r="M236" s="64"/>
      <c r="N236" s="64"/>
      <c r="O236" s="61"/>
      <c r="P236" s="61"/>
      <c r="Q236" s="61"/>
    </row>
    <row r="237" spans="1:17" ht="18.75" hidden="1" x14ac:dyDescent="0.35">
      <c r="A237" s="61"/>
      <c r="B237" s="64"/>
      <c r="C237" s="64"/>
      <c r="D237" s="64"/>
      <c r="E237" s="64"/>
      <c r="J237" s="64"/>
      <c r="K237" s="63"/>
      <c r="L237" s="64"/>
      <c r="M237" s="64"/>
      <c r="N237" s="64"/>
      <c r="O237" s="61"/>
      <c r="P237" s="61"/>
      <c r="Q237" s="61"/>
    </row>
    <row r="238" spans="1:17" ht="18.75" hidden="1" x14ac:dyDescent="0.35">
      <c r="A238" s="61"/>
      <c r="B238" s="64"/>
      <c r="C238" s="64"/>
      <c r="D238" s="64"/>
      <c r="E238" s="64"/>
      <c r="J238" s="64"/>
      <c r="K238" s="63"/>
      <c r="L238" s="64"/>
      <c r="M238" s="64"/>
      <c r="N238" s="64"/>
      <c r="O238" s="61"/>
      <c r="P238" s="61"/>
      <c r="Q238" s="61"/>
    </row>
    <row r="239" spans="1:17" ht="18.75" hidden="1" x14ac:dyDescent="0.35">
      <c r="A239" s="61"/>
      <c r="B239" s="64"/>
      <c r="C239" s="64"/>
      <c r="D239" s="64"/>
      <c r="E239" s="64"/>
      <c r="J239" s="64"/>
      <c r="K239" s="63"/>
      <c r="L239" s="64"/>
      <c r="M239" s="64"/>
      <c r="N239" s="64"/>
      <c r="O239" s="61"/>
      <c r="P239" s="61"/>
      <c r="Q239" s="61"/>
    </row>
    <row r="240" spans="1:17" ht="18.75" hidden="1" x14ac:dyDescent="0.35">
      <c r="A240" s="61"/>
      <c r="B240" s="64"/>
      <c r="C240" s="64"/>
      <c r="D240" s="64"/>
      <c r="E240" s="64"/>
      <c r="J240" s="64"/>
      <c r="K240" s="63"/>
      <c r="L240" s="64"/>
      <c r="M240" s="64"/>
      <c r="N240" s="64"/>
      <c r="O240" s="61"/>
      <c r="P240" s="61"/>
      <c r="Q240" s="61"/>
    </row>
    <row r="241" spans="1:17" ht="18.75" hidden="1" x14ac:dyDescent="0.35">
      <c r="A241" s="61"/>
      <c r="B241" s="64"/>
      <c r="C241" s="64"/>
      <c r="D241" s="64"/>
      <c r="E241" s="64"/>
      <c r="J241" s="64"/>
      <c r="K241" s="63"/>
      <c r="L241" s="64"/>
      <c r="M241" s="64"/>
      <c r="N241" s="64"/>
      <c r="O241" s="61"/>
      <c r="P241" s="61"/>
      <c r="Q241" s="61"/>
    </row>
    <row r="242" spans="1:17" ht="18.75" hidden="1" x14ac:dyDescent="0.35">
      <c r="A242" s="61"/>
      <c r="B242" s="64"/>
      <c r="C242" s="64"/>
      <c r="D242" s="64"/>
      <c r="E242" s="64"/>
      <c r="J242" s="64"/>
      <c r="K242" s="63"/>
      <c r="L242" s="64"/>
      <c r="M242" s="64"/>
      <c r="N242" s="64"/>
      <c r="O242" s="61"/>
      <c r="P242" s="61"/>
      <c r="Q242" s="61"/>
    </row>
    <row r="243" spans="1:17" ht="18.75" hidden="1" x14ac:dyDescent="0.35">
      <c r="A243" s="61"/>
      <c r="B243" s="64"/>
      <c r="C243" s="64"/>
      <c r="D243" s="64"/>
      <c r="E243" s="64"/>
      <c r="J243" s="64"/>
      <c r="K243" s="63"/>
      <c r="L243" s="64"/>
      <c r="M243" s="64"/>
      <c r="N243" s="64"/>
      <c r="O243" s="61"/>
      <c r="P243" s="61"/>
      <c r="Q243" s="61"/>
    </row>
    <row r="244" spans="1:17" ht="18.75" hidden="1" x14ac:dyDescent="0.35">
      <c r="A244" s="61"/>
      <c r="B244" s="64"/>
      <c r="C244" s="64"/>
      <c r="D244" s="64"/>
      <c r="E244" s="64"/>
      <c r="J244" s="64"/>
      <c r="K244" s="63"/>
      <c r="L244" s="64"/>
      <c r="M244" s="64"/>
      <c r="N244" s="64"/>
      <c r="O244" s="61"/>
      <c r="P244" s="61"/>
      <c r="Q244" s="61"/>
    </row>
    <row r="245" spans="1:17" ht="18.75" hidden="1" x14ac:dyDescent="0.35">
      <c r="A245" s="61"/>
      <c r="B245" s="64"/>
      <c r="C245" s="64"/>
      <c r="D245" s="64"/>
      <c r="E245" s="64"/>
      <c r="J245" s="64"/>
      <c r="K245" s="63"/>
      <c r="L245" s="64"/>
      <c r="M245" s="64"/>
      <c r="N245" s="64"/>
      <c r="O245" s="61"/>
      <c r="P245" s="61"/>
      <c r="Q245" s="61"/>
    </row>
    <row r="246" spans="1:17" ht="18.75" hidden="1" x14ac:dyDescent="0.35">
      <c r="A246" s="61"/>
      <c r="B246" s="64"/>
      <c r="C246" s="64"/>
      <c r="D246" s="64"/>
      <c r="E246" s="64"/>
      <c r="J246" s="64"/>
      <c r="K246" s="63"/>
      <c r="L246" s="64"/>
      <c r="M246" s="64"/>
      <c r="N246" s="64"/>
      <c r="O246" s="61"/>
      <c r="P246" s="61"/>
      <c r="Q246" s="61"/>
    </row>
    <row r="247" spans="1:17" ht="18.75" hidden="1" x14ac:dyDescent="0.35">
      <c r="A247" s="61"/>
      <c r="B247" s="64"/>
      <c r="C247" s="64"/>
      <c r="D247" s="64"/>
      <c r="E247" s="64"/>
      <c r="J247" s="64"/>
      <c r="K247" s="63"/>
      <c r="L247" s="64"/>
      <c r="M247" s="64"/>
      <c r="N247" s="64"/>
      <c r="O247" s="61"/>
      <c r="P247" s="61"/>
      <c r="Q247" s="61"/>
    </row>
    <row r="248" spans="1:17" ht="18.75" hidden="1" x14ac:dyDescent="0.35">
      <c r="A248" s="61"/>
      <c r="B248" s="64"/>
      <c r="C248" s="64"/>
      <c r="D248" s="64"/>
      <c r="E248" s="64"/>
      <c r="J248" s="64"/>
      <c r="K248" s="63"/>
      <c r="L248" s="64"/>
      <c r="M248" s="64"/>
      <c r="N248" s="64"/>
      <c r="O248" s="61"/>
      <c r="P248" s="61"/>
      <c r="Q248" s="61"/>
    </row>
    <row r="249" spans="1:17" ht="18.75" hidden="1" x14ac:dyDescent="0.35">
      <c r="A249" s="61"/>
      <c r="B249" s="64"/>
      <c r="C249" s="64"/>
      <c r="D249" s="64"/>
      <c r="E249" s="64"/>
      <c r="J249" s="64"/>
      <c r="K249" s="63"/>
      <c r="L249" s="64"/>
      <c r="M249" s="64"/>
      <c r="N249" s="64"/>
      <c r="O249" s="61"/>
      <c r="P249" s="61"/>
      <c r="Q249" s="61"/>
    </row>
    <row r="250" spans="1:17" ht="18.75" hidden="1" x14ac:dyDescent="0.35">
      <c r="A250" s="61"/>
      <c r="B250" s="64"/>
      <c r="C250" s="64"/>
      <c r="D250" s="64"/>
      <c r="E250" s="64"/>
      <c r="J250" s="64"/>
      <c r="K250" s="63"/>
      <c r="L250" s="64"/>
      <c r="M250" s="64"/>
      <c r="N250" s="64"/>
      <c r="O250" s="61"/>
      <c r="P250" s="61"/>
      <c r="Q250" s="61"/>
    </row>
    <row r="251" spans="1:17" ht="18.75" hidden="1" x14ac:dyDescent="0.35">
      <c r="A251" s="61"/>
      <c r="B251" s="64"/>
      <c r="C251" s="64"/>
      <c r="D251" s="64"/>
      <c r="E251" s="64"/>
      <c r="J251" s="64"/>
      <c r="K251" s="63"/>
      <c r="L251" s="64"/>
      <c r="M251" s="64"/>
      <c r="N251" s="64"/>
      <c r="O251" s="61"/>
      <c r="P251" s="61"/>
      <c r="Q251" s="61"/>
    </row>
    <row r="252" spans="1:17" ht="18.75" hidden="1" x14ac:dyDescent="0.35">
      <c r="A252" s="61"/>
      <c r="B252" s="64"/>
      <c r="C252" s="64"/>
      <c r="D252" s="64"/>
      <c r="E252" s="64"/>
      <c r="J252" s="64"/>
      <c r="K252" s="63"/>
      <c r="L252" s="64"/>
      <c r="M252" s="64"/>
      <c r="N252" s="64"/>
      <c r="O252" s="61"/>
      <c r="P252" s="61"/>
      <c r="Q252" s="61"/>
    </row>
    <row r="253" spans="1:17" ht="18.75" hidden="1" x14ac:dyDescent="0.35">
      <c r="A253" s="61"/>
      <c r="B253" s="64"/>
      <c r="C253" s="64"/>
      <c r="D253" s="64"/>
      <c r="E253" s="64"/>
      <c r="J253" s="64"/>
      <c r="K253" s="63"/>
      <c r="L253" s="64"/>
      <c r="M253" s="64"/>
      <c r="N253" s="64"/>
      <c r="O253" s="61"/>
      <c r="P253" s="61"/>
      <c r="Q253" s="61"/>
    </row>
    <row r="254" spans="1:17" ht="18.75" hidden="1" x14ac:dyDescent="0.35">
      <c r="A254" s="61"/>
      <c r="B254" s="64"/>
      <c r="C254" s="64"/>
      <c r="D254" s="64"/>
      <c r="E254" s="64"/>
      <c r="J254" s="64"/>
      <c r="K254" s="63"/>
      <c r="L254" s="64"/>
      <c r="M254" s="64"/>
      <c r="N254" s="64"/>
      <c r="O254" s="61"/>
      <c r="P254" s="61"/>
      <c r="Q254" s="61"/>
    </row>
    <row r="255" spans="1:17" ht="18.75" hidden="1" x14ac:dyDescent="0.35">
      <c r="A255" s="61"/>
      <c r="B255" s="64"/>
      <c r="C255" s="64"/>
      <c r="D255" s="64"/>
      <c r="E255" s="64"/>
      <c r="J255" s="64"/>
      <c r="K255" s="63"/>
      <c r="L255" s="64"/>
      <c r="M255" s="64"/>
      <c r="N255" s="64"/>
      <c r="O255" s="61"/>
      <c r="P255" s="61"/>
      <c r="Q255" s="61"/>
    </row>
    <row r="256" spans="1:17" ht="18.75" hidden="1" x14ac:dyDescent="0.35">
      <c r="A256" s="61"/>
      <c r="B256" s="64"/>
      <c r="C256" s="64"/>
      <c r="D256" s="64"/>
      <c r="E256" s="64"/>
      <c r="J256" s="64"/>
      <c r="K256" s="63"/>
      <c r="L256" s="64"/>
      <c r="M256" s="64"/>
      <c r="N256" s="64"/>
      <c r="O256" s="61"/>
      <c r="P256" s="61"/>
      <c r="Q256" s="61"/>
    </row>
    <row r="257" spans="1:17" ht="18.75" hidden="1" x14ac:dyDescent="0.35">
      <c r="A257" s="61"/>
      <c r="B257" s="64"/>
      <c r="C257" s="64"/>
      <c r="D257" s="64"/>
      <c r="E257" s="64"/>
      <c r="J257" s="64"/>
      <c r="K257" s="63"/>
      <c r="L257" s="64"/>
      <c r="M257" s="64"/>
      <c r="N257" s="64"/>
      <c r="O257" s="61"/>
      <c r="P257" s="61"/>
      <c r="Q257" s="61"/>
    </row>
    <row r="258" spans="1:17" ht="18.75" hidden="1" x14ac:dyDescent="0.35">
      <c r="A258" s="61"/>
      <c r="B258" s="64"/>
      <c r="C258" s="64"/>
      <c r="D258" s="64"/>
      <c r="E258" s="64"/>
      <c r="J258" s="64"/>
      <c r="K258" s="63"/>
      <c r="L258" s="64"/>
      <c r="M258" s="64"/>
      <c r="N258" s="64"/>
      <c r="O258" s="61"/>
      <c r="P258" s="61"/>
      <c r="Q258" s="61"/>
    </row>
    <row r="259" spans="1:17" ht="18.75" hidden="1" x14ac:dyDescent="0.35">
      <c r="A259" s="61"/>
      <c r="B259" s="64"/>
      <c r="C259" s="64"/>
      <c r="D259" s="64"/>
      <c r="E259" s="64"/>
      <c r="J259" s="64"/>
      <c r="K259" s="63"/>
      <c r="L259" s="64"/>
      <c r="M259" s="64"/>
      <c r="N259" s="64"/>
      <c r="O259" s="61"/>
      <c r="P259" s="61"/>
      <c r="Q259" s="61"/>
    </row>
    <row r="260" spans="1:17" ht="18.75" hidden="1" x14ac:dyDescent="0.35">
      <c r="A260" s="61"/>
      <c r="B260" s="64"/>
      <c r="C260" s="64"/>
      <c r="D260" s="64"/>
      <c r="E260" s="64"/>
      <c r="J260" s="64"/>
      <c r="K260" s="63"/>
      <c r="L260" s="64"/>
      <c r="M260" s="64"/>
      <c r="N260" s="64"/>
      <c r="O260" s="61"/>
      <c r="P260" s="61"/>
      <c r="Q260" s="61"/>
    </row>
    <row r="261" spans="1:17" ht="18.75" hidden="1" x14ac:dyDescent="0.35">
      <c r="A261" s="61"/>
      <c r="B261" s="64"/>
      <c r="C261" s="64"/>
      <c r="D261" s="64"/>
      <c r="E261" s="64"/>
      <c r="J261" s="64"/>
      <c r="K261" s="63"/>
      <c r="L261" s="64"/>
      <c r="M261" s="64"/>
      <c r="N261" s="64"/>
      <c r="O261" s="61"/>
      <c r="P261" s="61"/>
      <c r="Q261" s="61"/>
    </row>
    <row r="262" spans="1:17" ht="18.75" hidden="1" x14ac:dyDescent="0.35">
      <c r="A262" s="61"/>
      <c r="B262" s="64"/>
      <c r="C262" s="64"/>
      <c r="D262" s="64"/>
      <c r="E262" s="64"/>
      <c r="J262" s="64"/>
      <c r="K262" s="63"/>
      <c r="L262" s="64"/>
      <c r="M262" s="64"/>
      <c r="N262" s="64"/>
      <c r="O262" s="61"/>
      <c r="P262" s="61"/>
      <c r="Q262" s="61"/>
    </row>
    <row r="263" spans="1:17" ht="18.75" hidden="1" x14ac:dyDescent="0.35">
      <c r="A263" s="61"/>
      <c r="B263" s="64"/>
      <c r="C263" s="64"/>
      <c r="D263" s="64"/>
      <c r="E263" s="64"/>
      <c r="J263" s="64"/>
      <c r="K263" s="63"/>
      <c r="L263" s="64"/>
      <c r="M263" s="64"/>
      <c r="N263" s="64"/>
      <c r="O263" s="61"/>
      <c r="P263" s="61"/>
      <c r="Q263" s="61"/>
    </row>
    <row r="264" spans="1:17" ht="18.75" hidden="1" x14ac:dyDescent="0.35">
      <c r="A264" s="61"/>
      <c r="B264" s="64"/>
      <c r="C264" s="64"/>
      <c r="D264" s="64"/>
      <c r="E264" s="64"/>
      <c r="J264" s="64"/>
      <c r="K264" s="63"/>
      <c r="L264" s="64"/>
      <c r="M264" s="64"/>
      <c r="N264" s="64"/>
      <c r="O264" s="61"/>
      <c r="P264" s="61"/>
      <c r="Q264" s="61"/>
    </row>
    <row r="265" spans="1:17" ht="18.75" hidden="1" x14ac:dyDescent="0.35">
      <c r="A265" s="61"/>
      <c r="B265" s="64"/>
      <c r="C265" s="64"/>
      <c r="D265" s="64"/>
      <c r="E265" s="64"/>
      <c r="J265" s="64"/>
      <c r="K265" s="63"/>
      <c r="L265" s="64"/>
      <c r="M265" s="64"/>
      <c r="N265" s="64"/>
      <c r="O265" s="61"/>
      <c r="P265" s="61"/>
      <c r="Q265" s="61"/>
    </row>
    <row r="266" spans="1:17" ht="18.75" hidden="1" x14ac:dyDescent="0.35">
      <c r="A266" s="61"/>
      <c r="B266" s="64"/>
      <c r="C266" s="64"/>
      <c r="D266" s="64"/>
      <c r="E266" s="64"/>
      <c r="J266" s="64"/>
      <c r="K266" s="63"/>
      <c r="L266" s="64"/>
      <c r="M266" s="64"/>
      <c r="N266" s="64"/>
      <c r="O266" s="61"/>
      <c r="P266" s="61"/>
      <c r="Q266" s="61"/>
    </row>
    <row r="267" spans="1:17" ht="18.75" hidden="1" x14ac:dyDescent="0.35">
      <c r="A267" s="61"/>
      <c r="B267" s="64"/>
      <c r="C267" s="64"/>
      <c r="D267" s="64"/>
      <c r="E267" s="64"/>
      <c r="J267" s="64"/>
      <c r="K267" s="63"/>
      <c r="L267" s="64"/>
      <c r="M267" s="64"/>
      <c r="N267" s="64"/>
      <c r="O267" s="61"/>
      <c r="P267" s="61"/>
      <c r="Q267" s="61"/>
    </row>
    <row r="268" spans="1:17" ht="18.75" hidden="1" x14ac:dyDescent="0.35">
      <c r="A268" s="61"/>
      <c r="B268" s="64"/>
      <c r="C268" s="64"/>
      <c r="D268" s="64"/>
      <c r="E268" s="64"/>
      <c r="J268" s="64"/>
      <c r="K268" s="63"/>
      <c r="L268" s="64"/>
      <c r="M268" s="64"/>
      <c r="N268" s="64"/>
      <c r="O268" s="61"/>
      <c r="P268" s="61"/>
      <c r="Q268" s="61"/>
    </row>
    <row r="269" spans="1:17" ht="18.75" hidden="1" x14ac:dyDescent="0.35">
      <c r="A269" s="61"/>
      <c r="B269" s="64"/>
      <c r="C269" s="64"/>
      <c r="D269" s="64"/>
      <c r="E269" s="64"/>
      <c r="J269" s="64"/>
      <c r="K269" s="63"/>
      <c r="L269" s="64"/>
      <c r="M269" s="64"/>
      <c r="N269" s="64"/>
      <c r="O269" s="61"/>
      <c r="P269" s="61"/>
      <c r="Q269" s="61"/>
    </row>
    <row r="270" spans="1:17" ht="18.75" hidden="1" x14ac:dyDescent="0.35">
      <c r="A270" s="61"/>
      <c r="B270" s="64"/>
      <c r="C270" s="64"/>
      <c r="D270" s="64"/>
      <c r="E270" s="64"/>
      <c r="J270" s="64"/>
      <c r="K270" s="63"/>
      <c r="L270" s="64"/>
      <c r="M270" s="64"/>
      <c r="N270" s="64"/>
      <c r="O270" s="61"/>
      <c r="P270" s="61"/>
      <c r="Q270" s="61"/>
    </row>
    <row r="271" spans="1:17" ht="18.75" hidden="1" x14ac:dyDescent="0.35">
      <c r="A271" s="61"/>
      <c r="B271" s="64"/>
      <c r="C271" s="64"/>
      <c r="D271" s="64"/>
      <c r="E271" s="64"/>
      <c r="J271" s="64"/>
      <c r="K271" s="63"/>
      <c r="L271" s="64"/>
      <c r="M271" s="64"/>
      <c r="N271" s="64"/>
      <c r="O271" s="61"/>
      <c r="P271" s="61"/>
      <c r="Q271" s="61"/>
    </row>
    <row r="272" spans="1:17" ht="18.75" hidden="1" x14ac:dyDescent="0.35">
      <c r="A272" s="61"/>
      <c r="B272" s="64"/>
      <c r="C272" s="64"/>
      <c r="D272" s="64"/>
      <c r="E272" s="64"/>
      <c r="J272" s="64"/>
      <c r="K272" s="63"/>
      <c r="L272" s="64"/>
      <c r="M272" s="64"/>
      <c r="N272" s="64"/>
      <c r="O272" s="61"/>
      <c r="P272" s="61"/>
      <c r="Q272" s="61"/>
    </row>
    <row r="273" spans="1:17" ht="18.75" hidden="1" x14ac:dyDescent="0.35">
      <c r="A273" s="61"/>
      <c r="B273" s="64"/>
      <c r="C273" s="64"/>
      <c r="D273" s="64"/>
      <c r="E273" s="64"/>
      <c r="J273" s="64"/>
      <c r="K273" s="63"/>
      <c r="L273" s="64"/>
      <c r="M273" s="64"/>
      <c r="N273" s="64"/>
      <c r="O273" s="61"/>
      <c r="P273" s="61"/>
      <c r="Q273" s="61"/>
    </row>
    <row r="274" spans="1:17" ht="18.75" hidden="1" x14ac:dyDescent="0.35">
      <c r="A274" s="61"/>
      <c r="B274" s="64"/>
      <c r="C274" s="64"/>
      <c r="D274" s="64"/>
      <c r="E274" s="64"/>
      <c r="J274" s="64"/>
      <c r="K274" s="63"/>
      <c r="L274" s="64"/>
      <c r="M274" s="64"/>
      <c r="N274" s="64"/>
      <c r="O274" s="61"/>
      <c r="P274" s="61"/>
      <c r="Q274" s="61"/>
    </row>
    <row r="275" spans="1:17" ht="18.75" hidden="1" x14ac:dyDescent="0.35">
      <c r="A275" s="61"/>
      <c r="B275" s="64"/>
      <c r="C275" s="64"/>
      <c r="D275" s="64"/>
      <c r="E275" s="64"/>
      <c r="J275" s="64"/>
      <c r="K275" s="63"/>
      <c r="L275" s="64"/>
      <c r="M275" s="64"/>
      <c r="N275" s="64"/>
      <c r="O275" s="61"/>
      <c r="P275" s="61"/>
      <c r="Q275" s="61"/>
    </row>
    <row r="276" spans="1:17" ht="18.75" hidden="1" x14ac:dyDescent="0.35">
      <c r="A276" s="61"/>
      <c r="B276" s="64"/>
      <c r="C276" s="64"/>
      <c r="D276" s="64"/>
      <c r="E276" s="64"/>
      <c r="J276" s="64"/>
      <c r="K276" s="63"/>
      <c r="L276" s="64"/>
      <c r="M276" s="64"/>
      <c r="N276" s="64"/>
      <c r="O276" s="61"/>
      <c r="P276" s="61"/>
      <c r="Q276" s="61"/>
    </row>
    <row r="277" spans="1:17" ht="18.75" hidden="1" x14ac:dyDescent="0.35">
      <c r="A277" s="61"/>
      <c r="B277" s="64"/>
      <c r="C277" s="64"/>
      <c r="D277" s="64"/>
      <c r="E277" s="64"/>
      <c r="J277" s="64"/>
      <c r="K277" s="63"/>
      <c r="L277" s="64"/>
      <c r="M277" s="64"/>
      <c r="N277" s="64"/>
      <c r="O277" s="61"/>
      <c r="P277" s="61"/>
      <c r="Q277" s="61"/>
    </row>
    <row r="278" spans="1:17" ht="18.75" hidden="1" x14ac:dyDescent="0.35">
      <c r="A278" s="61"/>
      <c r="B278" s="64"/>
      <c r="C278" s="64"/>
      <c r="D278" s="64"/>
      <c r="E278" s="64"/>
      <c r="J278" s="64"/>
      <c r="K278" s="63"/>
      <c r="L278" s="64"/>
      <c r="M278" s="64"/>
      <c r="N278" s="64"/>
      <c r="O278" s="61"/>
      <c r="P278" s="61"/>
      <c r="Q278" s="61"/>
    </row>
    <row r="279" spans="1:17" ht="18.75" hidden="1" x14ac:dyDescent="0.35">
      <c r="A279" s="61"/>
      <c r="B279" s="64"/>
      <c r="C279" s="64"/>
      <c r="D279" s="64"/>
      <c r="E279" s="64"/>
      <c r="J279" s="64"/>
      <c r="K279" s="63"/>
      <c r="L279" s="64"/>
      <c r="M279" s="64"/>
      <c r="N279" s="64"/>
      <c r="O279" s="61"/>
      <c r="P279" s="61"/>
      <c r="Q279" s="61"/>
    </row>
    <row r="280" spans="1:17" ht="18.75" hidden="1" x14ac:dyDescent="0.35">
      <c r="A280" s="61"/>
      <c r="B280" s="64"/>
      <c r="C280" s="64"/>
      <c r="D280" s="64"/>
      <c r="E280" s="64"/>
      <c r="J280" s="64"/>
      <c r="K280" s="63"/>
      <c r="L280" s="64"/>
      <c r="M280" s="64"/>
      <c r="N280" s="64"/>
      <c r="O280" s="61"/>
      <c r="P280" s="61"/>
      <c r="Q280" s="61"/>
    </row>
    <row r="281" spans="1:17" ht="18.75" hidden="1" x14ac:dyDescent="0.35">
      <c r="A281" s="61"/>
      <c r="B281" s="64"/>
      <c r="C281" s="64"/>
      <c r="D281" s="64"/>
      <c r="E281" s="64"/>
      <c r="J281" s="64"/>
      <c r="K281" s="63"/>
      <c r="L281" s="64"/>
      <c r="M281" s="64"/>
      <c r="N281" s="64"/>
      <c r="O281" s="61"/>
      <c r="P281" s="61"/>
      <c r="Q281" s="61"/>
    </row>
    <row r="282" spans="1:17" ht="18.75" hidden="1" x14ac:dyDescent="0.35">
      <c r="A282" s="61"/>
      <c r="B282" s="64"/>
      <c r="C282" s="64"/>
      <c r="D282" s="64"/>
      <c r="E282" s="64"/>
      <c r="J282" s="64"/>
      <c r="K282" s="63"/>
      <c r="L282" s="64"/>
      <c r="M282" s="64"/>
      <c r="N282" s="64"/>
      <c r="O282" s="61"/>
      <c r="P282" s="61"/>
      <c r="Q282" s="61"/>
    </row>
    <row r="283" spans="1:17" ht="18.75" hidden="1" x14ac:dyDescent="0.35">
      <c r="A283" s="61"/>
      <c r="B283" s="64"/>
      <c r="C283" s="64"/>
      <c r="D283" s="64"/>
      <c r="E283" s="64"/>
      <c r="J283" s="64"/>
      <c r="K283" s="63"/>
      <c r="L283" s="64"/>
      <c r="M283" s="64"/>
      <c r="N283" s="64"/>
      <c r="O283" s="61"/>
      <c r="P283" s="61"/>
      <c r="Q283" s="61"/>
    </row>
    <row r="284" spans="1:17" ht="18.75" hidden="1" x14ac:dyDescent="0.35">
      <c r="A284" s="61"/>
      <c r="B284" s="64"/>
      <c r="C284" s="64"/>
      <c r="D284" s="64"/>
      <c r="E284" s="64"/>
      <c r="J284" s="64"/>
      <c r="K284" s="63"/>
      <c r="L284" s="64"/>
      <c r="M284" s="64"/>
      <c r="N284" s="64"/>
      <c r="O284" s="61"/>
      <c r="P284" s="61"/>
      <c r="Q284" s="61"/>
    </row>
    <row r="285" spans="1:17" ht="18.75" hidden="1" x14ac:dyDescent="0.35">
      <c r="A285" s="61"/>
      <c r="B285" s="64"/>
      <c r="C285" s="64"/>
      <c r="D285" s="64"/>
      <c r="E285" s="64"/>
      <c r="J285" s="64"/>
      <c r="K285" s="63"/>
      <c r="L285" s="64"/>
      <c r="M285" s="64"/>
      <c r="N285" s="64"/>
      <c r="O285" s="61"/>
      <c r="P285" s="61"/>
      <c r="Q285" s="61"/>
    </row>
    <row r="286" spans="1:17" ht="18.75" hidden="1" x14ac:dyDescent="0.35">
      <c r="A286" s="61"/>
      <c r="B286" s="64"/>
      <c r="C286" s="64"/>
      <c r="D286" s="64"/>
      <c r="E286" s="64"/>
      <c r="J286" s="64"/>
      <c r="K286" s="63"/>
      <c r="L286" s="64"/>
      <c r="M286" s="64"/>
      <c r="N286" s="64"/>
      <c r="O286" s="61"/>
      <c r="P286" s="61"/>
      <c r="Q286" s="61"/>
    </row>
    <row r="287" spans="1:17" ht="18.75" hidden="1" x14ac:dyDescent="0.35">
      <c r="A287" s="61"/>
      <c r="B287" s="64"/>
      <c r="C287" s="64"/>
      <c r="D287" s="64"/>
      <c r="E287" s="64"/>
      <c r="J287" s="64"/>
      <c r="K287" s="63"/>
      <c r="L287" s="64"/>
      <c r="M287" s="64"/>
      <c r="N287" s="64"/>
      <c r="O287" s="61"/>
      <c r="P287" s="61"/>
      <c r="Q287" s="61"/>
    </row>
    <row r="288" spans="1:17" ht="18.75" hidden="1" x14ac:dyDescent="0.35">
      <c r="A288" s="61"/>
      <c r="B288" s="64"/>
      <c r="C288" s="64"/>
      <c r="D288" s="64"/>
      <c r="E288" s="64"/>
      <c r="J288" s="64"/>
      <c r="K288" s="63"/>
      <c r="L288" s="64"/>
      <c r="M288" s="64"/>
      <c r="N288" s="64"/>
      <c r="O288" s="61"/>
      <c r="P288" s="61"/>
      <c r="Q288" s="61"/>
    </row>
    <row r="289" spans="1:17" ht="18.75" hidden="1" x14ac:dyDescent="0.35">
      <c r="A289" s="61"/>
      <c r="B289" s="64"/>
      <c r="C289" s="64"/>
      <c r="D289" s="64"/>
      <c r="E289" s="64"/>
      <c r="J289" s="64"/>
      <c r="K289" s="63"/>
      <c r="L289" s="64"/>
      <c r="M289" s="64"/>
      <c r="N289" s="64"/>
      <c r="O289" s="61"/>
      <c r="P289" s="61"/>
      <c r="Q289" s="61"/>
    </row>
    <row r="290" spans="1:17" ht="18.75" hidden="1" x14ac:dyDescent="0.35">
      <c r="A290" s="61"/>
      <c r="B290" s="64"/>
      <c r="C290" s="64"/>
      <c r="D290" s="64"/>
      <c r="E290" s="64"/>
      <c r="J290" s="64"/>
      <c r="K290" s="63"/>
      <c r="L290" s="64"/>
      <c r="M290" s="64"/>
      <c r="N290" s="64"/>
      <c r="O290" s="61"/>
      <c r="P290" s="61"/>
      <c r="Q290" s="61"/>
    </row>
    <row r="291" spans="1:17" ht="18.75" hidden="1" x14ac:dyDescent="0.35">
      <c r="A291" s="61"/>
      <c r="B291" s="64"/>
      <c r="C291" s="64"/>
      <c r="D291" s="64"/>
      <c r="E291" s="64"/>
      <c r="J291" s="64"/>
      <c r="K291" s="63"/>
      <c r="L291" s="64"/>
      <c r="M291" s="64"/>
      <c r="N291" s="64"/>
      <c r="O291" s="61"/>
      <c r="P291" s="61"/>
      <c r="Q291" s="61"/>
    </row>
    <row r="292" spans="1:17" ht="18.75" hidden="1" x14ac:dyDescent="0.35">
      <c r="A292" s="61"/>
      <c r="B292" s="64"/>
      <c r="C292" s="64"/>
      <c r="D292" s="64"/>
      <c r="E292" s="64"/>
      <c r="J292" s="64"/>
      <c r="K292" s="63"/>
      <c r="L292" s="64"/>
      <c r="M292" s="64"/>
      <c r="N292" s="64"/>
      <c r="O292" s="61"/>
      <c r="P292" s="61"/>
      <c r="Q292" s="61"/>
    </row>
    <row r="293" spans="1:17" ht="18.75" hidden="1" x14ac:dyDescent="0.35">
      <c r="A293" s="61"/>
      <c r="B293" s="64"/>
      <c r="C293" s="64"/>
      <c r="D293" s="64"/>
      <c r="E293" s="64"/>
      <c r="J293" s="64"/>
      <c r="K293" s="63"/>
      <c r="L293" s="64"/>
      <c r="M293" s="64"/>
      <c r="N293" s="64"/>
      <c r="O293" s="61"/>
      <c r="P293" s="61"/>
      <c r="Q293" s="61"/>
    </row>
    <row r="294" spans="1:17" ht="18.75" hidden="1" x14ac:dyDescent="0.35">
      <c r="A294" s="61"/>
      <c r="B294" s="64"/>
      <c r="C294" s="64"/>
      <c r="D294" s="64"/>
      <c r="E294" s="64"/>
      <c r="J294" s="64"/>
      <c r="K294" s="63"/>
      <c r="L294" s="64"/>
      <c r="M294" s="64"/>
      <c r="N294" s="64"/>
      <c r="O294" s="61"/>
      <c r="P294" s="61"/>
      <c r="Q294" s="61"/>
    </row>
    <row r="295" spans="1:17" ht="18.75" hidden="1" x14ac:dyDescent="0.35">
      <c r="A295" s="61"/>
      <c r="B295" s="64"/>
      <c r="C295" s="64"/>
      <c r="D295" s="64"/>
      <c r="E295" s="64"/>
      <c r="J295" s="64"/>
      <c r="K295" s="63"/>
      <c r="L295" s="64"/>
      <c r="M295" s="64"/>
      <c r="N295" s="64"/>
      <c r="O295" s="61"/>
      <c r="P295" s="61"/>
      <c r="Q295" s="61"/>
    </row>
    <row r="296" spans="1:17" ht="18.75" hidden="1" x14ac:dyDescent="0.35">
      <c r="A296" s="61"/>
      <c r="B296" s="64"/>
      <c r="C296" s="64"/>
      <c r="D296" s="64"/>
      <c r="E296" s="64"/>
      <c r="J296" s="64"/>
      <c r="K296" s="63"/>
      <c r="L296" s="64"/>
      <c r="M296" s="64"/>
      <c r="N296" s="64"/>
      <c r="O296" s="61"/>
      <c r="P296" s="61"/>
      <c r="Q296" s="61"/>
    </row>
    <row r="297" spans="1:17" ht="18.75" hidden="1" x14ac:dyDescent="0.35">
      <c r="A297" s="61"/>
      <c r="B297" s="64"/>
      <c r="C297" s="64"/>
      <c r="D297" s="64"/>
      <c r="E297" s="64"/>
      <c r="J297" s="64"/>
      <c r="K297" s="63"/>
      <c r="L297" s="64"/>
      <c r="M297" s="64"/>
      <c r="N297" s="64"/>
      <c r="O297" s="61"/>
      <c r="P297" s="61"/>
      <c r="Q297" s="61"/>
    </row>
    <row r="298" spans="1:17" ht="18.75" hidden="1" x14ac:dyDescent="0.35">
      <c r="A298" s="61"/>
      <c r="B298" s="64"/>
      <c r="C298" s="64"/>
      <c r="D298" s="64"/>
      <c r="E298" s="64"/>
      <c r="J298" s="64"/>
      <c r="K298" s="63"/>
      <c r="L298" s="64"/>
      <c r="M298" s="64"/>
      <c r="N298" s="64"/>
      <c r="O298" s="61"/>
      <c r="P298" s="61"/>
      <c r="Q298" s="61"/>
    </row>
    <row r="299" spans="1:17" ht="18.75" hidden="1" x14ac:dyDescent="0.35">
      <c r="A299" s="61"/>
      <c r="B299" s="64"/>
      <c r="C299" s="64"/>
      <c r="D299" s="64"/>
      <c r="E299" s="64"/>
      <c r="J299" s="64"/>
      <c r="K299" s="63"/>
      <c r="L299" s="64"/>
      <c r="M299" s="64"/>
      <c r="N299" s="64"/>
      <c r="O299" s="61"/>
      <c r="P299" s="61"/>
      <c r="Q299" s="61"/>
    </row>
    <row r="300" spans="1:17" ht="18.75" hidden="1" x14ac:dyDescent="0.35">
      <c r="A300" s="61"/>
      <c r="B300" s="64"/>
      <c r="C300" s="64"/>
      <c r="D300" s="64"/>
      <c r="E300" s="64"/>
      <c r="J300" s="64"/>
      <c r="K300" s="63"/>
      <c r="L300" s="64"/>
      <c r="M300" s="64"/>
      <c r="N300" s="64"/>
      <c r="O300" s="61"/>
      <c r="P300" s="61"/>
      <c r="Q300" s="61"/>
    </row>
    <row r="301" spans="1:17" ht="18.75" hidden="1" x14ac:dyDescent="0.35">
      <c r="A301" s="61"/>
      <c r="B301" s="64"/>
      <c r="C301" s="64"/>
      <c r="D301" s="64"/>
      <c r="E301" s="64"/>
      <c r="J301" s="64"/>
      <c r="K301" s="63"/>
      <c r="L301" s="64"/>
      <c r="M301" s="64"/>
      <c r="N301" s="64"/>
      <c r="O301" s="61"/>
      <c r="P301" s="61"/>
      <c r="Q301" s="61"/>
    </row>
    <row r="302" spans="1:17" ht="18.75" hidden="1" x14ac:dyDescent="0.35">
      <c r="A302" s="61"/>
      <c r="B302" s="64"/>
      <c r="C302" s="64"/>
      <c r="D302" s="64"/>
      <c r="E302" s="64"/>
      <c r="J302" s="64"/>
      <c r="K302" s="63"/>
      <c r="L302" s="64"/>
      <c r="M302" s="64"/>
      <c r="N302" s="64"/>
      <c r="O302" s="61"/>
      <c r="P302" s="61"/>
      <c r="Q302" s="61"/>
    </row>
    <row r="303" spans="1:17" ht="18.75" hidden="1" x14ac:dyDescent="0.35">
      <c r="A303" s="61"/>
      <c r="B303" s="64"/>
      <c r="C303" s="64"/>
      <c r="D303" s="64"/>
      <c r="E303" s="64"/>
      <c r="J303" s="64"/>
      <c r="K303" s="63"/>
      <c r="L303" s="64"/>
      <c r="M303" s="64"/>
      <c r="N303" s="64"/>
      <c r="O303" s="61"/>
      <c r="P303" s="61"/>
      <c r="Q303" s="61"/>
    </row>
    <row r="304" spans="1:17" ht="18.75" hidden="1" x14ac:dyDescent="0.35">
      <c r="A304" s="61"/>
      <c r="B304" s="64"/>
      <c r="C304" s="64"/>
      <c r="D304" s="64"/>
      <c r="E304" s="64"/>
      <c r="J304" s="64"/>
      <c r="K304" s="63"/>
      <c r="L304" s="64"/>
      <c r="M304" s="64"/>
      <c r="N304" s="64"/>
      <c r="O304" s="61"/>
      <c r="P304" s="61"/>
      <c r="Q304" s="61"/>
    </row>
    <row r="305" spans="1:17" ht="18.75" hidden="1" x14ac:dyDescent="0.35">
      <c r="A305" s="61"/>
      <c r="B305" s="64"/>
      <c r="C305" s="64"/>
      <c r="D305" s="64"/>
      <c r="E305" s="64"/>
      <c r="J305" s="64"/>
      <c r="K305" s="63"/>
      <c r="L305" s="64"/>
      <c r="M305" s="64"/>
      <c r="N305" s="64"/>
      <c r="O305" s="61"/>
      <c r="P305" s="61"/>
      <c r="Q305" s="61"/>
    </row>
    <row r="306" spans="1:17" ht="18.75" hidden="1" x14ac:dyDescent="0.35">
      <c r="A306" s="61"/>
      <c r="B306" s="64"/>
      <c r="C306" s="64"/>
      <c r="D306" s="64"/>
      <c r="E306" s="64"/>
      <c r="J306" s="64"/>
      <c r="K306" s="63"/>
      <c r="L306" s="64"/>
      <c r="M306" s="64"/>
      <c r="N306" s="64"/>
      <c r="O306" s="61"/>
      <c r="P306" s="61"/>
      <c r="Q306" s="61"/>
    </row>
    <row r="307" spans="1:17" ht="18.75" hidden="1" x14ac:dyDescent="0.35">
      <c r="A307" s="61"/>
      <c r="B307" s="64"/>
      <c r="C307" s="64"/>
      <c r="D307" s="64"/>
      <c r="E307" s="64"/>
      <c r="J307" s="64"/>
      <c r="K307" s="63"/>
      <c r="L307" s="64"/>
      <c r="M307" s="64"/>
      <c r="N307" s="64"/>
      <c r="O307" s="61"/>
      <c r="P307" s="61"/>
      <c r="Q307" s="61"/>
    </row>
    <row r="308" spans="1:17" ht="18.75" hidden="1" x14ac:dyDescent="0.35">
      <c r="A308" s="61"/>
      <c r="B308" s="64"/>
      <c r="C308" s="64"/>
      <c r="D308" s="64"/>
      <c r="E308" s="64"/>
      <c r="J308" s="64"/>
      <c r="K308" s="63"/>
      <c r="L308" s="64"/>
      <c r="M308" s="64"/>
      <c r="N308" s="64"/>
      <c r="O308" s="61"/>
      <c r="P308" s="61"/>
      <c r="Q308" s="61"/>
    </row>
    <row r="309" spans="1:17" ht="18.75" hidden="1" x14ac:dyDescent="0.35">
      <c r="A309" s="61"/>
      <c r="B309" s="64"/>
      <c r="C309" s="64"/>
      <c r="D309" s="64"/>
      <c r="E309" s="64"/>
      <c r="J309" s="64"/>
      <c r="K309" s="63"/>
      <c r="L309" s="64"/>
      <c r="M309" s="64"/>
      <c r="N309" s="64"/>
      <c r="O309" s="61"/>
      <c r="P309" s="61"/>
      <c r="Q309" s="61"/>
    </row>
    <row r="310" spans="1:17" ht="18.75" hidden="1" x14ac:dyDescent="0.35">
      <c r="A310" s="61"/>
      <c r="B310" s="64"/>
      <c r="C310" s="64"/>
      <c r="D310" s="64"/>
      <c r="E310" s="64"/>
      <c r="J310" s="64"/>
      <c r="K310" s="63"/>
      <c r="L310" s="64"/>
      <c r="M310" s="64"/>
      <c r="N310" s="64"/>
      <c r="O310" s="61"/>
      <c r="P310" s="61"/>
      <c r="Q310" s="61"/>
    </row>
    <row r="311" spans="1:17" ht="18.75" hidden="1" x14ac:dyDescent="0.35">
      <c r="A311" s="61"/>
      <c r="B311" s="64"/>
      <c r="C311" s="64"/>
      <c r="D311" s="64"/>
      <c r="E311" s="64"/>
      <c r="J311" s="64"/>
      <c r="K311" s="63"/>
      <c r="L311" s="64"/>
      <c r="M311" s="64"/>
      <c r="N311" s="64"/>
      <c r="O311" s="61"/>
      <c r="P311" s="61"/>
      <c r="Q311" s="61"/>
    </row>
    <row r="312" spans="1:17" ht="18.75" hidden="1" x14ac:dyDescent="0.35">
      <c r="A312" s="61"/>
      <c r="B312" s="64"/>
      <c r="C312" s="64"/>
      <c r="D312" s="64"/>
      <c r="E312" s="64"/>
      <c r="J312" s="64"/>
      <c r="K312" s="63"/>
      <c r="L312" s="64"/>
      <c r="M312" s="64"/>
      <c r="N312" s="64"/>
      <c r="O312" s="61"/>
      <c r="P312" s="61"/>
      <c r="Q312" s="61"/>
    </row>
    <row r="313" spans="1:17" ht="18.75" hidden="1" x14ac:dyDescent="0.35">
      <c r="A313" s="61"/>
      <c r="B313" s="64"/>
      <c r="C313" s="64"/>
      <c r="D313" s="64"/>
      <c r="E313" s="64"/>
      <c r="J313" s="64"/>
      <c r="K313" s="63"/>
      <c r="L313" s="64"/>
      <c r="M313" s="64"/>
      <c r="N313" s="64"/>
      <c r="O313" s="61"/>
      <c r="P313" s="61"/>
      <c r="Q313" s="61"/>
    </row>
    <row r="314" spans="1:17" ht="18.75" hidden="1" x14ac:dyDescent="0.35">
      <c r="A314" s="61"/>
      <c r="B314" s="64"/>
      <c r="C314" s="64"/>
      <c r="D314" s="64"/>
      <c r="E314" s="64"/>
      <c r="J314" s="64"/>
      <c r="K314" s="63"/>
      <c r="L314" s="64"/>
      <c r="M314" s="64"/>
      <c r="N314" s="64"/>
      <c r="O314" s="61"/>
      <c r="P314" s="61"/>
      <c r="Q314" s="61"/>
    </row>
    <row r="315" spans="1:17" ht="18.75" hidden="1" x14ac:dyDescent="0.35">
      <c r="A315" s="61"/>
      <c r="B315" s="64"/>
      <c r="C315" s="64"/>
      <c r="D315" s="64"/>
      <c r="E315" s="64"/>
      <c r="J315" s="64"/>
      <c r="K315" s="63"/>
      <c r="L315" s="64"/>
      <c r="M315" s="64"/>
      <c r="N315" s="64"/>
      <c r="O315" s="61"/>
      <c r="P315" s="61"/>
      <c r="Q315" s="61"/>
    </row>
    <row r="316" spans="1:17" ht="18.75" hidden="1" x14ac:dyDescent="0.35">
      <c r="A316" s="61"/>
      <c r="B316" s="64"/>
      <c r="C316" s="64"/>
      <c r="D316" s="64"/>
      <c r="E316" s="64"/>
      <c r="J316" s="64"/>
      <c r="K316" s="63"/>
      <c r="L316" s="64"/>
      <c r="M316" s="64"/>
      <c r="N316" s="64"/>
      <c r="O316" s="61"/>
      <c r="P316" s="61"/>
      <c r="Q316" s="61"/>
    </row>
    <row r="317" spans="1:17" ht="18.75" hidden="1" x14ac:dyDescent="0.35">
      <c r="A317" s="61"/>
      <c r="B317" s="64"/>
      <c r="C317" s="64"/>
      <c r="D317" s="64"/>
      <c r="E317" s="64"/>
      <c r="J317" s="64"/>
      <c r="K317" s="63"/>
      <c r="L317" s="64"/>
      <c r="M317" s="64"/>
      <c r="N317" s="64"/>
      <c r="O317" s="61"/>
      <c r="P317" s="61"/>
      <c r="Q317" s="61"/>
    </row>
    <row r="318" spans="1:17" ht="18.75" hidden="1" x14ac:dyDescent="0.35">
      <c r="A318" s="61"/>
      <c r="B318" s="64"/>
      <c r="C318" s="64"/>
      <c r="D318" s="64"/>
      <c r="E318" s="64"/>
      <c r="J318" s="64"/>
      <c r="K318" s="63"/>
      <c r="L318" s="64"/>
      <c r="M318" s="64"/>
      <c r="N318" s="64"/>
      <c r="O318" s="61"/>
      <c r="P318" s="61"/>
      <c r="Q318" s="61"/>
    </row>
    <row r="319" spans="1:17" ht="18.75" hidden="1" x14ac:dyDescent="0.35">
      <c r="A319" s="61"/>
      <c r="B319" s="64"/>
      <c r="C319" s="64"/>
      <c r="D319" s="64"/>
      <c r="E319" s="64"/>
      <c r="J319" s="64"/>
      <c r="K319" s="63"/>
      <c r="L319" s="64"/>
      <c r="M319" s="64"/>
      <c r="N319" s="64"/>
      <c r="O319" s="61"/>
      <c r="P319" s="61"/>
      <c r="Q319" s="61"/>
    </row>
    <row r="320" spans="1:17" ht="18.75" hidden="1" x14ac:dyDescent="0.35">
      <c r="A320" s="61"/>
      <c r="B320" s="64"/>
      <c r="C320" s="64"/>
      <c r="D320" s="64"/>
      <c r="E320" s="64"/>
      <c r="J320" s="64"/>
      <c r="K320" s="63"/>
      <c r="L320" s="64"/>
      <c r="M320" s="64"/>
      <c r="N320" s="64"/>
      <c r="O320" s="61"/>
      <c r="P320" s="61"/>
      <c r="Q320" s="61"/>
    </row>
    <row r="321" spans="1:17" ht="18.75" hidden="1" x14ac:dyDescent="0.35">
      <c r="A321" s="61"/>
      <c r="B321" s="64"/>
      <c r="C321" s="64"/>
      <c r="D321" s="64"/>
      <c r="E321" s="64"/>
      <c r="J321" s="64"/>
      <c r="K321" s="63"/>
      <c r="L321" s="64"/>
      <c r="M321" s="64"/>
      <c r="N321" s="64"/>
      <c r="O321" s="61"/>
      <c r="P321" s="61"/>
      <c r="Q321" s="61"/>
    </row>
    <row r="322" spans="1:17" ht="18.75" hidden="1" x14ac:dyDescent="0.35">
      <c r="A322" s="61"/>
      <c r="B322" s="64"/>
      <c r="C322" s="64"/>
      <c r="D322" s="64"/>
      <c r="E322" s="64"/>
      <c r="J322" s="64"/>
      <c r="K322" s="63"/>
      <c r="L322" s="64"/>
      <c r="M322" s="64"/>
      <c r="N322" s="64"/>
      <c r="O322" s="61"/>
      <c r="P322" s="61"/>
      <c r="Q322" s="61"/>
    </row>
    <row r="323" spans="1:17" ht="18.75" hidden="1" x14ac:dyDescent="0.35">
      <c r="A323" s="61"/>
      <c r="B323" s="64"/>
      <c r="C323" s="64"/>
      <c r="D323" s="64"/>
      <c r="E323" s="64"/>
      <c r="J323" s="64"/>
      <c r="K323" s="63"/>
      <c r="L323" s="64"/>
      <c r="M323" s="64"/>
      <c r="N323" s="64"/>
      <c r="O323" s="61"/>
      <c r="P323" s="61"/>
      <c r="Q323" s="61"/>
    </row>
    <row r="324" spans="1:17" ht="18.75" hidden="1" x14ac:dyDescent="0.35">
      <c r="A324" s="61"/>
      <c r="B324" s="64"/>
      <c r="C324" s="64"/>
      <c r="D324" s="64"/>
      <c r="E324" s="64"/>
      <c r="J324" s="64"/>
      <c r="K324" s="63"/>
      <c r="L324" s="64"/>
      <c r="M324" s="64"/>
      <c r="N324" s="64"/>
      <c r="O324" s="61"/>
      <c r="P324" s="61"/>
      <c r="Q324" s="61"/>
    </row>
    <row r="325" spans="1:17" ht="18.75" hidden="1" x14ac:dyDescent="0.35">
      <c r="A325" s="61"/>
      <c r="B325" s="64"/>
      <c r="C325" s="64"/>
      <c r="D325" s="64"/>
      <c r="E325" s="64"/>
      <c r="J325" s="64"/>
      <c r="K325" s="63"/>
      <c r="L325" s="64"/>
      <c r="M325" s="64"/>
      <c r="N325" s="64"/>
      <c r="O325" s="61"/>
      <c r="P325" s="61"/>
      <c r="Q325" s="61"/>
    </row>
    <row r="326" spans="1:17" ht="18.75" hidden="1" x14ac:dyDescent="0.35">
      <c r="A326" s="61"/>
      <c r="B326" s="64"/>
      <c r="C326" s="64"/>
      <c r="D326" s="64"/>
      <c r="E326" s="64"/>
      <c r="J326" s="64"/>
      <c r="K326" s="63"/>
      <c r="L326" s="64"/>
      <c r="M326" s="64"/>
      <c r="N326" s="64"/>
      <c r="O326" s="61"/>
      <c r="P326" s="61"/>
      <c r="Q326" s="61"/>
    </row>
    <row r="327" spans="1:17" ht="18.75" hidden="1" x14ac:dyDescent="0.35">
      <c r="A327" s="61"/>
      <c r="B327" s="64"/>
      <c r="C327" s="64"/>
      <c r="D327" s="64"/>
      <c r="E327" s="64"/>
      <c r="J327" s="64"/>
      <c r="K327" s="63"/>
      <c r="L327" s="64"/>
      <c r="M327" s="64"/>
      <c r="N327" s="64"/>
      <c r="O327" s="61"/>
      <c r="P327" s="61"/>
      <c r="Q327" s="61"/>
    </row>
    <row r="328" spans="1:17" ht="18.75" hidden="1" x14ac:dyDescent="0.35">
      <c r="A328" s="61"/>
      <c r="B328" s="64"/>
      <c r="C328" s="64"/>
      <c r="D328" s="64"/>
      <c r="E328" s="64"/>
      <c r="J328" s="64"/>
      <c r="K328" s="63"/>
      <c r="L328" s="64"/>
      <c r="M328" s="64"/>
      <c r="N328" s="64"/>
      <c r="O328" s="61"/>
      <c r="P328" s="61"/>
      <c r="Q328" s="61"/>
    </row>
    <row r="329" spans="1:17" ht="18.75" hidden="1" x14ac:dyDescent="0.35">
      <c r="A329" s="61"/>
      <c r="B329" s="64"/>
      <c r="C329" s="64"/>
      <c r="D329" s="64"/>
      <c r="E329" s="64"/>
      <c r="J329" s="64"/>
      <c r="K329" s="63"/>
      <c r="L329" s="64"/>
      <c r="M329" s="64"/>
      <c r="N329" s="64"/>
      <c r="O329" s="61"/>
      <c r="P329" s="61"/>
      <c r="Q329" s="61"/>
    </row>
    <row r="330" spans="1:17" ht="18.75" hidden="1" x14ac:dyDescent="0.35">
      <c r="A330" s="61"/>
      <c r="B330" s="64"/>
      <c r="C330" s="64"/>
      <c r="D330" s="64"/>
      <c r="E330" s="64"/>
      <c r="J330" s="64"/>
      <c r="K330" s="63"/>
      <c r="L330" s="64"/>
      <c r="M330" s="64"/>
      <c r="N330" s="64"/>
      <c r="O330" s="61"/>
      <c r="P330" s="61"/>
      <c r="Q330" s="61"/>
    </row>
    <row r="331" spans="1:17" ht="18.75" hidden="1" x14ac:dyDescent="0.35">
      <c r="A331" s="61"/>
      <c r="B331" s="64"/>
      <c r="C331" s="64"/>
      <c r="D331" s="64"/>
      <c r="E331" s="64"/>
      <c r="J331" s="64"/>
      <c r="K331" s="63"/>
      <c r="L331" s="64"/>
      <c r="M331" s="64"/>
      <c r="N331" s="64"/>
      <c r="O331" s="61"/>
      <c r="P331" s="61"/>
      <c r="Q331" s="61"/>
    </row>
    <row r="332" spans="1:17" ht="18.75" hidden="1" x14ac:dyDescent="0.35">
      <c r="A332" s="61"/>
      <c r="B332" s="64"/>
      <c r="C332" s="64"/>
      <c r="D332" s="64"/>
      <c r="E332" s="64"/>
      <c r="J332" s="64"/>
      <c r="K332" s="63"/>
      <c r="L332" s="64"/>
      <c r="M332" s="64"/>
      <c r="N332" s="64"/>
      <c r="O332" s="61"/>
      <c r="P332" s="61"/>
      <c r="Q332" s="61"/>
    </row>
  </sheetData>
  <mergeCells count="165">
    <mergeCell ref="G11:G13"/>
    <mergeCell ref="F14:F17"/>
    <mergeCell ref="G14:G17"/>
    <mergeCell ref="F27:F29"/>
    <mergeCell ref="F30:F33"/>
    <mergeCell ref="F34:F36"/>
    <mergeCell ref="F73:F75"/>
    <mergeCell ref="F79:F80"/>
    <mergeCell ref="G73:G75"/>
    <mergeCell ref="G79:G80"/>
    <mergeCell ref="G27:G29"/>
    <mergeCell ref="G30:G33"/>
    <mergeCell ref="G34:G36"/>
    <mergeCell ref="G37:G39"/>
    <mergeCell ref="G40:G42"/>
    <mergeCell ref="F52:F55"/>
    <mergeCell ref="F56:F57"/>
    <mergeCell ref="F61:F63"/>
    <mergeCell ref="F37:F39"/>
    <mergeCell ref="F40:F42"/>
    <mergeCell ref="G52:G55"/>
    <mergeCell ref="G56:G57"/>
    <mergeCell ref="F11:F13"/>
    <mergeCell ref="B14:B17"/>
    <mergeCell ref="C14:C17"/>
    <mergeCell ref="D14:D17"/>
    <mergeCell ref="B37:B39"/>
    <mergeCell ref="B84:D84"/>
    <mergeCell ref="B85:D85"/>
    <mergeCell ref="B86:D86"/>
    <mergeCell ref="E11:E13"/>
    <mergeCell ref="E14:E17"/>
    <mergeCell ref="E27:E29"/>
    <mergeCell ref="E30:E33"/>
    <mergeCell ref="E34:E36"/>
    <mergeCell ref="E37:E39"/>
    <mergeCell ref="E40:E42"/>
    <mergeCell ref="E52:E55"/>
    <mergeCell ref="E56:E57"/>
    <mergeCell ref="C30:C33"/>
    <mergeCell ref="B20:D20"/>
    <mergeCell ref="B21:D21"/>
    <mergeCell ref="B22:D22"/>
    <mergeCell ref="B23:D23"/>
    <mergeCell ref="B25:D25"/>
    <mergeCell ref="B30:B33"/>
    <mergeCell ref="B24:D24"/>
    <mergeCell ref="B92:B94"/>
    <mergeCell ref="C92:C94"/>
    <mergeCell ref="D92:D94"/>
    <mergeCell ref="B61:B63"/>
    <mergeCell ref="B45:D45"/>
    <mergeCell ref="B46:D46"/>
    <mergeCell ref="B47:D47"/>
    <mergeCell ref="B49:D49"/>
    <mergeCell ref="B50:D50"/>
    <mergeCell ref="B48:D48"/>
    <mergeCell ref="B58:B60"/>
    <mergeCell ref="C58:C60"/>
    <mergeCell ref="G90:G91"/>
    <mergeCell ref="G92:G94"/>
    <mergeCell ref="G95:G96"/>
    <mergeCell ref="B88:D88"/>
    <mergeCell ref="B90:B91"/>
    <mergeCell ref="C90:C91"/>
    <mergeCell ref="D90:D91"/>
    <mergeCell ref="B70:D70"/>
    <mergeCell ref="B79:B80"/>
    <mergeCell ref="C79:C80"/>
    <mergeCell ref="D79:D80"/>
    <mergeCell ref="C95:C96"/>
    <mergeCell ref="E90:E91"/>
    <mergeCell ref="E92:E94"/>
    <mergeCell ref="E95:E96"/>
    <mergeCell ref="B95:B96"/>
    <mergeCell ref="D95:D96"/>
    <mergeCell ref="F90:F91"/>
    <mergeCell ref="F92:F94"/>
    <mergeCell ref="F95:F96"/>
    <mergeCell ref="B83:D83"/>
    <mergeCell ref="B71:D71"/>
    <mergeCell ref="B73:B75"/>
    <mergeCell ref="C73:C75"/>
    <mergeCell ref="C40:C42"/>
    <mergeCell ref="D37:D39"/>
    <mergeCell ref="D40:D42"/>
    <mergeCell ref="B56:B57"/>
    <mergeCell ref="C56:C57"/>
    <mergeCell ref="B34:B36"/>
    <mergeCell ref="D30:D33"/>
    <mergeCell ref="D34:D36"/>
    <mergeCell ref="D27:D29"/>
    <mergeCell ref="C27:C29"/>
    <mergeCell ref="C37:C39"/>
    <mergeCell ref="B27:B29"/>
    <mergeCell ref="C34:C36"/>
    <mergeCell ref="B40:B42"/>
    <mergeCell ref="J20:N20"/>
    <mergeCell ref="J45:N45"/>
    <mergeCell ref="J25:N25"/>
    <mergeCell ref="J23:N23"/>
    <mergeCell ref="J4:N4"/>
    <mergeCell ref="J50:N50"/>
    <mergeCell ref="J48:N48"/>
    <mergeCell ref="J47:N47"/>
    <mergeCell ref="J49:N49"/>
    <mergeCell ref="J22:N22"/>
    <mergeCell ref="J21:N21"/>
    <mergeCell ref="B4:D4"/>
    <mergeCell ref="B5:D5"/>
    <mergeCell ref="B6:D6"/>
    <mergeCell ref="B7:D7"/>
    <mergeCell ref="B9:D9"/>
    <mergeCell ref="B8:D8"/>
    <mergeCell ref="B11:B13"/>
    <mergeCell ref="C11:C13"/>
    <mergeCell ref="D11:D13"/>
    <mergeCell ref="J88:N88"/>
    <mergeCell ref="J86:N86"/>
    <mergeCell ref="J85:N85"/>
    <mergeCell ref="J84:N84"/>
    <mergeCell ref="J83:N83"/>
    <mergeCell ref="J69:N69"/>
    <mergeCell ref="J68:N68"/>
    <mergeCell ref="J67:N67"/>
    <mergeCell ref="D58:D60"/>
    <mergeCell ref="E58:E60"/>
    <mergeCell ref="E61:E63"/>
    <mergeCell ref="G58:G60"/>
    <mergeCell ref="F58:F60"/>
    <mergeCell ref="G61:G63"/>
    <mergeCell ref="D73:D75"/>
    <mergeCell ref="B67:D67"/>
    <mergeCell ref="B68:D68"/>
    <mergeCell ref="B69:D69"/>
    <mergeCell ref="C76:C78"/>
    <mergeCell ref="D76:D78"/>
    <mergeCell ref="B76:B78"/>
    <mergeCell ref="D61:D63"/>
    <mergeCell ref="C61:C63"/>
    <mergeCell ref="B87:D87"/>
    <mergeCell ref="J2:K2"/>
    <mergeCell ref="C2:F2"/>
    <mergeCell ref="B66:D66"/>
    <mergeCell ref="J70:N70"/>
    <mergeCell ref="J87:N87"/>
    <mergeCell ref="J71:N71"/>
    <mergeCell ref="E76:E78"/>
    <mergeCell ref="F76:F78"/>
    <mergeCell ref="G76:G78"/>
    <mergeCell ref="E73:E75"/>
    <mergeCell ref="E79:E80"/>
    <mergeCell ref="J66:N66"/>
    <mergeCell ref="J5:N5"/>
    <mergeCell ref="J6:N6"/>
    <mergeCell ref="J7:N7"/>
    <mergeCell ref="J9:N9"/>
    <mergeCell ref="J8:N8"/>
    <mergeCell ref="J24:N24"/>
    <mergeCell ref="L28:L29"/>
    <mergeCell ref="J46:N46"/>
    <mergeCell ref="B52:B55"/>
    <mergeCell ref="C52:C55"/>
    <mergeCell ref="D52:D55"/>
    <mergeCell ref="D56:D57"/>
  </mergeCells>
  <conditionalFormatting sqref="E7">
    <cfRule type="expression" dxfId="18" priority="6">
      <formula>IF(E7&gt;=E9,1,0)</formula>
    </cfRule>
  </conditionalFormatting>
  <conditionalFormatting sqref="E86">
    <cfRule type="expression" dxfId="17" priority="1">
      <formula>IF(E86&gt;=E88,1,0)</formula>
    </cfRule>
  </conditionalFormatting>
  <conditionalFormatting sqref="E23">
    <cfRule type="expression" dxfId="16" priority="4">
      <formula>IF(E23&gt;=E25,1,0)</formula>
    </cfRule>
  </conditionalFormatting>
  <conditionalFormatting sqref="E48">
    <cfRule type="expression" dxfId="15" priority="3">
      <formula>IF(E48&gt;=E50,1,0)</formula>
    </cfRule>
  </conditionalFormatting>
  <conditionalFormatting sqref="E69">
    <cfRule type="expression" dxfId="14" priority="2">
      <formula>IF(E69&gt;=E71,1,0)</formula>
    </cfRule>
  </conditionalFormatting>
  <dataValidations count="16">
    <dataValidation type="list" allowBlank="1" showInputMessage="1" showErrorMessage="1" sqref="E11" xr:uid="{154A960D-3C57-4BE6-9E25-A456B5C9686F}">
      <formula1>$J$11:$J$13</formula1>
    </dataValidation>
    <dataValidation type="list" allowBlank="1" showInputMessage="1" showErrorMessage="1" sqref="E14" xr:uid="{4FFB27A9-42F9-4AC0-8802-45F57D5FCDF3}">
      <formula1>$J$14:$J$17</formula1>
    </dataValidation>
    <dataValidation type="list" allowBlank="1" showInputMessage="1" showErrorMessage="1" sqref="E27" xr:uid="{29E806D7-498C-4ED4-AEF1-8A8C282A4D32}">
      <formula1>$J$27:$J$29</formula1>
    </dataValidation>
    <dataValidation type="list" allowBlank="1" showInputMessage="1" showErrorMessage="1" sqref="E30" xr:uid="{D5C355E4-DBC9-45A1-A5D3-53CB13FF35D9}">
      <formula1>$J$30:$J$33</formula1>
    </dataValidation>
    <dataValidation type="list" allowBlank="1" showInputMessage="1" showErrorMessage="1" sqref="E34" xr:uid="{E07C1A34-6073-4DF7-AE95-1CB07E6A5679}">
      <formula1>$J$34:$J$36</formula1>
    </dataValidation>
    <dataValidation type="list" allowBlank="1" showInputMessage="1" showErrorMessage="1" sqref="E37" xr:uid="{27A4324E-0149-481E-8432-F59C5914527B}">
      <formula1>$J$37:$J$39</formula1>
    </dataValidation>
    <dataValidation type="list" allowBlank="1" showInputMessage="1" showErrorMessage="1" sqref="E40" xr:uid="{7C3026C8-7020-4898-83F3-676D787D2769}">
      <formula1>$J$40:$J$42</formula1>
    </dataValidation>
    <dataValidation type="list" allowBlank="1" showInputMessage="1" showErrorMessage="1" sqref="E52" xr:uid="{98D8DE07-58C6-4CE8-93E7-45A1D1AE63DC}">
      <formula1>$J$52:$J$55</formula1>
    </dataValidation>
    <dataValidation type="list" allowBlank="1" showInputMessage="1" showErrorMessage="1" sqref="E56" xr:uid="{C1401033-B837-43FB-A86C-6BA8EE004E67}">
      <formula1>$J$56:$J$57</formula1>
    </dataValidation>
    <dataValidation type="list" allowBlank="1" showInputMessage="1" showErrorMessage="1" sqref="E58" xr:uid="{CA8E201F-30AC-453D-B488-95F09D839C9A}">
      <formula1>$J$58:$J$60</formula1>
    </dataValidation>
    <dataValidation type="list" allowBlank="1" showInputMessage="1" showErrorMessage="1" sqref="E61" xr:uid="{ABA0E0EA-F7D6-4597-8304-5500D5E92585}">
      <formula1>$J$61:$J$63</formula1>
    </dataValidation>
    <dataValidation type="list" allowBlank="1" showInputMessage="1" showErrorMessage="1" sqref="E90" xr:uid="{5948725B-CE45-4F92-8A6B-7A80FAE15AA6}">
      <formula1>$J$90:$J$91</formula1>
    </dataValidation>
    <dataValidation type="list" allowBlank="1" showInputMessage="1" showErrorMessage="1" sqref="E92" xr:uid="{721A6DFD-6037-4F14-9A34-DDBCB07A707C}">
      <formula1>$J$92:$J$94</formula1>
    </dataValidation>
    <dataValidation type="list" allowBlank="1" showInputMessage="1" showErrorMessage="1" sqref="E95" xr:uid="{0A445E48-35C6-457D-9C73-C0E814967AC2}">
      <formula1>$J$95:$J$96</formula1>
    </dataValidation>
    <dataValidation type="list" allowBlank="1" showInputMessage="1" showErrorMessage="1" sqref="E76 E73" xr:uid="{3BFD99AA-E9BA-4C0F-AF62-A86FDB9F3A4B}">
      <formula1>$J$76:$J$78</formula1>
    </dataValidation>
    <dataValidation type="list" allowBlank="1" showInputMessage="1" showErrorMessage="1" sqref="E79" xr:uid="{BCE6AB60-6A79-44C5-8658-BF9DE2652508}">
      <formula1>$J$79:$J$80</formula1>
    </dataValidation>
  </dataValidations>
  <pageMargins left="0.7" right="0.7" top="0.75" bottom="0.75" header="0.3" footer="0.3"/>
  <pageSetup paperSize="9" scale="26" fitToHeight="2" orientation="landscape" r:id="rId1"/>
  <rowBreaks count="1" manualBreakCount="1">
    <brk id="43" max="9"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0E09F-2FFB-4C9A-9EBA-928E18A106EE}">
  <sheetPr>
    <pageSetUpPr fitToPage="1"/>
  </sheetPr>
  <dimension ref="A1:XFC318"/>
  <sheetViews>
    <sheetView showGridLines="0" zoomScale="85" zoomScaleNormal="85" workbookViewId="0">
      <selection activeCell="E14" sqref="E14:E17"/>
    </sheetView>
  </sheetViews>
  <sheetFormatPr defaultColWidth="0" defaultRowHeight="18" zeroHeight="1" x14ac:dyDescent="0.35"/>
  <cols>
    <col min="1" max="1" width="2.42578125" style="3" customWidth="1"/>
    <col min="2" max="2" width="21.140625" style="104" customWidth="1"/>
    <col min="3" max="3" width="36.85546875" style="104" customWidth="1"/>
    <col min="4" max="4" width="15.7109375" style="104" customWidth="1"/>
    <col min="5" max="5" width="38.42578125" style="104" customWidth="1"/>
    <col min="6" max="6" width="23.140625" style="104" customWidth="1"/>
    <col min="7" max="7" width="56.140625" style="104" customWidth="1"/>
    <col min="8" max="8" width="4.42578125" style="3" customWidth="1"/>
    <col min="9" max="9" width="5.5703125" style="3" customWidth="1"/>
    <col min="10" max="10" width="36.5703125" style="104" hidden="1" customWidth="1"/>
    <col min="11" max="11" width="20.5703125" style="105" hidden="1" customWidth="1"/>
    <col min="12" max="12" width="17.5703125" style="104" hidden="1" customWidth="1"/>
    <col min="13" max="13" width="30.85546875" style="104" hidden="1" customWidth="1"/>
    <col min="14" max="14" width="15.85546875" style="104" hidden="1" customWidth="1"/>
    <col min="15" max="15" width="8.85546875" style="3" hidden="1" customWidth="1"/>
    <col min="16" max="16" width="19.85546875" style="3" hidden="1"/>
    <col min="17" max="17" width="11.5703125" style="3" hidden="1"/>
    <col min="18" max="18" width="9.140625" style="3" hidden="1"/>
    <col min="19" max="16383" width="8.85546875" style="3" hidden="1"/>
    <col min="16384" max="16384" width="1.85546875" style="3" hidden="1"/>
  </cols>
  <sheetData>
    <row r="1" spans="1:23" s="272" customFormat="1" ht="54" customHeight="1" x14ac:dyDescent="0.25">
      <c r="A1" s="270" t="s">
        <v>152</v>
      </c>
      <c r="B1" s="59"/>
      <c r="C1" s="59"/>
      <c r="D1" s="59"/>
      <c r="E1" s="59"/>
      <c r="F1" s="59"/>
      <c r="G1" s="59"/>
      <c r="H1" s="59"/>
      <c r="I1" s="59"/>
      <c r="J1" s="59"/>
      <c r="K1" s="60"/>
      <c r="L1" s="59"/>
      <c r="M1" s="59"/>
      <c r="N1" s="59"/>
    </row>
    <row r="2" spans="1:23" s="61" customFormat="1" ht="149.1" customHeight="1" x14ac:dyDescent="0.35">
      <c r="B2" s="332"/>
      <c r="C2" s="362" t="s">
        <v>153</v>
      </c>
      <c r="D2" s="362"/>
      <c r="E2" s="362"/>
      <c r="F2" s="309" t="s">
        <v>154</v>
      </c>
      <c r="G2" s="63"/>
      <c r="H2" s="3"/>
      <c r="I2" s="3"/>
      <c r="J2" s="331" t="s">
        <v>45</v>
      </c>
      <c r="K2" s="63"/>
      <c r="L2" s="64"/>
      <c r="M2" s="64"/>
      <c r="N2" s="64"/>
      <c r="P2" s="65" t="s">
        <v>46</v>
      </c>
      <c r="Q2" s="65"/>
      <c r="R2" s="65"/>
    </row>
    <row r="3" spans="1:23" s="61" customFormat="1" ht="15.95" customHeight="1" thickBot="1" x14ac:dyDescent="0.4">
      <c r="B3" s="64"/>
      <c r="C3" s="64"/>
      <c r="D3" s="64"/>
      <c r="E3" s="64"/>
      <c r="F3" s="64"/>
      <c r="G3" s="64"/>
      <c r="H3" s="3"/>
      <c r="I3" s="3"/>
      <c r="J3" s="64"/>
      <c r="K3" s="63"/>
      <c r="L3" s="64"/>
      <c r="M3" s="64"/>
      <c r="N3" s="64"/>
      <c r="P3" s="67"/>
      <c r="Q3" s="67"/>
      <c r="R3" s="67"/>
      <c r="S3" s="67"/>
      <c r="T3" s="67"/>
      <c r="U3" s="67"/>
      <c r="V3" s="67"/>
      <c r="W3" s="67"/>
    </row>
    <row r="4" spans="1:23" s="61" customFormat="1" ht="18.75" x14ac:dyDescent="0.35">
      <c r="B4" s="363" t="s">
        <v>155</v>
      </c>
      <c r="C4" s="364"/>
      <c r="D4" s="364"/>
      <c r="E4" s="106" t="str">
        <f>J4</f>
        <v>Resources</v>
      </c>
      <c r="F4" s="3"/>
      <c r="G4" s="3"/>
      <c r="H4" s="3"/>
      <c r="I4" s="3"/>
      <c r="J4" s="465" t="s">
        <v>156</v>
      </c>
      <c r="K4" s="466"/>
      <c r="L4" s="466"/>
      <c r="M4" s="466"/>
      <c r="N4" s="467"/>
      <c r="P4" s="67"/>
      <c r="Q4" s="67"/>
      <c r="R4" s="67"/>
      <c r="S4" s="67"/>
      <c r="T4" s="67"/>
      <c r="U4" s="67"/>
      <c r="V4" s="67"/>
      <c r="W4" s="67"/>
    </row>
    <row r="5" spans="1:23" s="61" customFormat="1" ht="18.75" x14ac:dyDescent="0.35">
      <c r="B5" s="405" t="s">
        <v>54</v>
      </c>
      <c r="C5" s="406"/>
      <c r="D5" s="406"/>
      <c r="E5" s="107">
        <f t="shared" ref="E5:E9" si="0">J5</f>
        <v>1</v>
      </c>
      <c r="F5" s="3"/>
      <c r="G5" s="3"/>
      <c r="H5" s="3"/>
      <c r="I5" s="3"/>
      <c r="J5" s="371">
        <v>1</v>
      </c>
      <c r="K5" s="372"/>
      <c r="L5" s="372"/>
      <c r="M5" s="372"/>
      <c r="N5" s="373"/>
      <c r="P5" s="67"/>
      <c r="Q5" s="68"/>
      <c r="R5" s="67"/>
      <c r="S5" s="67"/>
      <c r="T5" s="67"/>
      <c r="U5" s="67"/>
      <c r="V5" s="67"/>
      <c r="W5" s="67"/>
    </row>
    <row r="6" spans="1:23" s="61" customFormat="1" ht="18.75" x14ac:dyDescent="0.35">
      <c r="B6" s="405" t="s">
        <v>157</v>
      </c>
      <c r="C6" s="406"/>
      <c r="D6" s="406"/>
      <c r="E6" s="107" t="str">
        <f t="shared" si="0"/>
        <v>Organisation</v>
      </c>
      <c r="F6" s="3"/>
      <c r="G6" s="3"/>
      <c r="H6" s="3"/>
      <c r="I6" s="3"/>
      <c r="J6" s="371" t="s">
        <v>49</v>
      </c>
      <c r="K6" s="372"/>
      <c r="L6" s="372"/>
      <c r="M6" s="372"/>
      <c r="N6" s="373"/>
      <c r="R6" s="67"/>
      <c r="S6" s="67"/>
      <c r="T6" s="67"/>
      <c r="U6" s="67"/>
      <c r="V6" s="67"/>
      <c r="W6" s="67"/>
    </row>
    <row r="7" spans="1:23" s="61" customFormat="1" ht="18.75" x14ac:dyDescent="0.35">
      <c r="B7" s="405" t="s">
        <v>28</v>
      </c>
      <c r="C7" s="406"/>
      <c r="D7" s="406"/>
      <c r="E7" s="311">
        <f>Q8</f>
        <v>10</v>
      </c>
      <c r="F7" s="3"/>
      <c r="G7" s="3"/>
      <c r="H7" s="3"/>
      <c r="I7" s="3"/>
      <c r="J7" s="371" t="s">
        <v>50</v>
      </c>
      <c r="K7" s="372"/>
      <c r="L7" s="372"/>
      <c r="M7" s="372"/>
      <c r="N7" s="373"/>
      <c r="P7" s="67"/>
      <c r="Q7" s="67"/>
      <c r="R7" s="67"/>
      <c r="S7" s="67"/>
      <c r="T7" s="67"/>
      <c r="U7" s="67"/>
      <c r="V7" s="67"/>
      <c r="W7" s="67"/>
    </row>
    <row r="8" spans="1:23" s="61" customFormat="1" ht="18.75" x14ac:dyDescent="0.35">
      <c r="B8" s="415" t="s">
        <v>51</v>
      </c>
      <c r="C8" s="416"/>
      <c r="D8" s="417"/>
      <c r="E8" s="108">
        <f t="shared" si="0"/>
        <v>30</v>
      </c>
      <c r="F8" s="3"/>
      <c r="G8" s="3"/>
      <c r="H8" s="3"/>
      <c r="I8" s="3"/>
      <c r="J8" s="368">
        <f>(D14*K17)+(D18*K20)</f>
        <v>30</v>
      </c>
      <c r="K8" s="369"/>
      <c r="L8" s="369"/>
      <c r="M8" s="369"/>
      <c r="N8" s="370"/>
      <c r="P8" s="67" t="s">
        <v>28</v>
      </c>
      <c r="Q8" s="67">
        <f>SUM(R11:R19)</f>
        <v>10</v>
      </c>
      <c r="S8" s="67"/>
      <c r="T8" s="67"/>
      <c r="U8" s="67"/>
      <c r="V8" s="67"/>
      <c r="W8" s="67"/>
    </row>
    <row r="9" spans="1:23" s="61" customFormat="1" ht="19.5" thickBot="1" x14ac:dyDescent="0.4">
      <c r="B9" s="418" t="s">
        <v>158</v>
      </c>
      <c r="C9" s="419"/>
      <c r="D9" s="419"/>
      <c r="E9" s="274">
        <f t="shared" si="0"/>
        <v>15</v>
      </c>
      <c r="F9" s="109"/>
      <c r="G9" s="109"/>
      <c r="H9" s="3"/>
      <c r="I9" s="3"/>
      <c r="J9" s="371">
        <f>J8/2</f>
        <v>15</v>
      </c>
      <c r="K9" s="372"/>
      <c r="L9" s="372"/>
      <c r="M9" s="372"/>
      <c r="N9" s="373"/>
      <c r="P9" s="67" t="s">
        <v>53</v>
      </c>
      <c r="Q9" s="69">
        <f>Q8/J8</f>
        <v>0.33333333333333331</v>
      </c>
    </row>
    <row r="10" spans="1:23" s="61" customFormat="1" ht="57" thickBot="1" x14ac:dyDescent="0.4">
      <c r="B10" s="110" t="s">
        <v>54</v>
      </c>
      <c r="C10" s="111" t="s">
        <v>55</v>
      </c>
      <c r="D10" s="111" t="s">
        <v>56</v>
      </c>
      <c r="E10" s="111" t="s">
        <v>57</v>
      </c>
      <c r="F10" s="112" t="s">
        <v>58</v>
      </c>
      <c r="G10" s="113" t="s">
        <v>57</v>
      </c>
      <c r="H10" s="3"/>
      <c r="I10" s="3"/>
      <c r="J10" s="114" t="s">
        <v>59</v>
      </c>
      <c r="K10" s="115" t="s">
        <v>60</v>
      </c>
      <c r="L10" s="115" t="s">
        <v>61</v>
      </c>
      <c r="M10" s="115" t="s">
        <v>58</v>
      </c>
      <c r="N10" s="116" t="s">
        <v>62</v>
      </c>
      <c r="P10" s="61" t="s">
        <v>63</v>
      </c>
      <c r="Q10" s="61" t="s">
        <v>64</v>
      </c>
    </row>
    <row r="11" spans="1:23" s="67" customFormat="1" ht="18.75" x14ac:dyDescent="0.35">
      <c r="B11" s="383" t="s">
        <v>86</v>
      </c>
      <c r="C11" s="437" t="s">
        <v>159</v>
      </c>
      <c r="D11" s="393">
        <v>0</v>
      </c>
      <c r="E11" s="374" t="s">
        <v>160</v>
      </c>
      <c r="F11" s="393" t="str">
        <f>VLOOKUP(E11,J11:M13,4,FALSE)</f>
        <v>N/A</v>
      </c>
      <c r="G11" s="374"/>
      <c r="H11" s="3"/>
      <c r="I11" s="3"/>
      <c r="J11" s="319" t="s">
        <v>67</v>
      </c>
      <c r="K11" s="77">
        <v>0</v>
      </c>
      <c r="L11" s="329" t="s">
        <v>67</v>
      </c>
      <c r="M11" s="329" t="s">
        <v>68</v>
      </c>
      <c r="N11" s="117"/>
      <c r="P11" s="61">
        <f>IFERROR(VLOOKUP(E11,J11:K13,2,FALSE),0)</f>
        <v>0</v>
      </c>
      <c r="Q11" s="79">
        <f>D11</f>
        <v>0</v>
      </c>
      <c r="R11" s="61">
        <f>Q11*P11</f>
        <v>0</v>
      </c>
    </row>
    <row r="12" spans="1:23" s="67" customFormat="1" ht="39.6" customHeight="1" x14ac:dyDescent="0.35">
      <c r="B12" s="386"/>
      <c r="C12" s="461"/>
      <c r="D12" s="394"/>
      <c r="E12" s="375"/>
      <c r="F12" s="394"/>
      <c r="G12" s="375"/>
      <c r="H12" s="3"/>
      <c r="I12" s="3"/>
      <c r="J12" s="320" t="s">
        <v>88</v>
      </c>
      <c r="K12" s="80">
        <v>0</v>
      </c>
      <c r="L12" s="335" t="s">
        <v>67</v>
      </c>
      <c r="M12" s="335" t="s">
        <v>68</v>
      </c>
      <c r="N12" s="118"/>
      <c r="P12" s="61"/>
      <c r="Q12" s="61"/>
      <c r="R12" s="61"/>
    </row>
    <row r="13" spans="1:23" s="67" customFormat="1" ht="44.1" customHeight="1" thickBot="1" x14ac:dyDescent="0.4">
      <c r="B13" s="391"/>
      <c r="C13" s="438"/>
      <c r="D13" s="395"/>
      <c r="E13" s="376"/>
      <c r="F13" s="395"/>
      <c r="G13" s="376"/>
      <c r="H13" s="3"/>
      <c r="I13" s="3"/>
      <c r="J13" s="321" t="s">
        <v>160</v>
      </c>
      <c r="K13" s="82">
        <v>0</v>
      </c>
      <c r="L13" s="330" t="s">
        <v>67</v>
      </c>
      <c r="M13" s="330" t="s">
        <v>68</v>
      </c>
      <c r="N13" s="119"/>
      <c r="P13" s="61"/>
      <c r="Q13" s="61"/>
      <c r="R13" s="61"/>
    </row>
    <row r="14" spans="1:23" s="61" customFormat="1" ht="18.75" x14ac:dyDescent="0.35">
      <c r="B14" s="470" t="s">
        <v>91</v>
      </c>
      <c r="C14" s="414" t="s">
        <v>161</v>
      </c>
      <c r="D14" s="413">
        <v>0.5</v>
      </c>
      <c r="E14" s="374" t="s">
        <v>96</v>
      </c>
      <c r="F14" s="413" t="str">
        <f>VLOOKUP(E14,J14:M17,4,FALSE)</f>
        <v>Environmental Policies/Plans</v>
      </c>
      <c r="G14" s="374"/>
      <c r="H14" s="3"/>
      <c r="I14" s="3"/>
      <c r="J14" s="325" t="s">
        <v>67</v>
      </c>
      <c r="K14" s="93">
        <v>0</v>
      </c>
      <c r="L14" s="322" t="s">
        <v>67</v>
      </c>
      <c r="M14" s="341" t="s">
        <v>68</v>
      </c>
      <c r="N14" s="95"/>
      <c r="P14" s="61">
        <f>IFERROR(VLOOKUP(E14,J14:K17,2,FALSE),0)</f>
        <v>20</v>
      </c>
      <c r="Q14" s="79">
        <f>D14</f>
        <v>0.5</v>
      </c>
      <c r="R14" s="61">
        <f>Q14*P14</f>
        <v>10</v>
      </c>
    </row>
    <row r="15" spans="1:23" s="61" customFormat="1" ht="37.5" x14ac:dyDescent="0.35">
      <c r="B15" s="470"/>
      <c r="C15" s="387"/>
      <c r="D15" s="394"/>
      <c r="E15" s="375"/>
      <c r="F15" s="394"/>
      <c r="G15" s="375"/>
      <c r="H15" s="3"/>
      <c r="I15" s="3"/>
      <c r="J15" s="320" t="s">
        <v>94</v>
      </c>
      <c r="K15" s="80">
        <v>10</v>
      </c>
      <c r="L15" s="323" t="s">
        <v>78</v>
      </c>
      <c r="M15" s="85" t="s">
        <v>162</v>
      </c>
      <c r="N15" s="81"/>
    </row>
    <row r="16" spans="1:23" s="61" customFormat="1" ht="37.5" x14ac:dyDescent="0.35">
      <c r="B16" s="470"/>
      <c r="C16" s="387"/>
      <c r="D16" s="394"/>
      <c r="E16" s="375"/>
      <c r="F16" s="394"/>
      <c r="G16" s="375"/>
      <c r="H16" s="3"/>
      <c r="I16" s="3"/>
      <c r="J16" s="320" t="s">
        <v>96</v>
      </c>
      <c r="K16" s="80">
        <v>20</v>
      </c>
      <c r="L16" s="323" t="s">
        <v>81</v>
      </c>
      <c r="M16" s="85" t="s">
        <v>162</v>
      </c>
      <c r="N16" s="81"/>
    </row>
    <row r="17" spans="2:18" s="61" customFormat="1" ht="38.25" thickBot="1" x14ac:dyDescent="0.4">
      <c r="B17" s="471"/>
      <c r="C17" s="392"/>
      <c r="D17" s="395"/>
      <c r="E17" s="376"/>
      <c r="F17" s="395"/>
      <c r="G17" s="376"/>
      <c r="H17" s="3"/>
      <c r="I17" s="3"/>
      <c r="J17" s="321" t="s">
        <v>93</v>
      </c>
      <c r="K17" s="82">
        <v>30</v>
      </c>
      <c r="L17" s="324" t="s">
        <v>81</v>
      </c>
      <c r="M17" s="83" t="s">
        <v>162</v>
      </c>
      <c r="N17" s="86"/>
    </row>
    <row r="18" spans="2:18" s="61" customFormat="1" ht="18.75" x14ac:dyDescent="0.35">
      <c r="B18" s="468" t="s">
        <v>97</v>
      </c>
      <c r="C18" s="469" t="s">
        <v>163</v>
      </c>
      <c r="D18" s="413">
        <v>0.5</v>
      </c>
      <c r="E18" s="374" t="s">
        <v>67</v>
      </c>
      <c r="F18" s="413" t="str">
        <f>VLOOKUP(E18,J18:M20,4,FALSE)</f>
        <v>N/A</v>
      </c>
      <c r="G18" s="374"/>
      <c r="H18" s="3"/>
      <c r="I18" s="3"/>
      <c r="J18" s="325" t="s">
        <v>67</v>
      </c>
      <c r="K18" s="93">
        <v>0</v>
      </c>
      <c r="L18" s="322" t="s">
        <v>67</v>
      </c>
      <c r="M18" s="341" t="s">
        <v>68</v>
      </c>
      <c r="N18" s="95"/>
      <c r="P18" s="61">
        <f>IFERROR(VLOOKUP(E18,J18:K20,2,FALSE),0)</f>
        <v>0</v>
      </c>
      <c r="Q18" s="79">
        <f>D18</f>
        <v>0.5</v>
      </c>
      <c r="R18" s="61">
        <f>Q18*P18</f>
        <v>0</v>
      </c>
    </row>
    <row r="19" spans="2:18" s="61" customFormat="1" ht="37.5" x14ac:dyDescent="0.35">
      <c r="B19" s="421"/>
      <c r="C19" s="424"/>
      <c r="D19" s="394"/>
      <c r="E19" s="375"/>
      <c r="F19" s="394"/>
      <c r="G19" s="375"/>
      <c r="H19" s="3"/>
      <c r="I19" s="3"/>
      <c r="J19" s="320" t="s">
        <v>100</v>
      </c>
      <c r="K19" s="80">
        <v>10</v>
      </c>
      <c r="L19" s="323" t="s">
        <v>67</v>
      </c>
      <c r="M19" s="317" t="s">
        <v>164</v>
      </c>
      <c r="N19" s="81"/>
    </row>
    <row r="20" spans="2:18" s="61" customFormat="1" ht="38.25" thickBot="1" x14ac:dyDescent="0.4">
      <c r="B20" s="422"/>
      <c r="C20" s="425"/>
      <c r="D20" s="395"/>
      <c r="E20" s="376"/>
      <c r="F20" s="395"/>
      <c r="G20" s="376"/>
      <c r="H20" s="3"/>
      <c r="I20" s="3"/>
      <c r="J20" s="321" t="s">
        <v>99</v>
      </c>
      <c r="K20" s="82">
        <v>30</v>
      </c>
      <c r="L20" s="324" t="s">
        <v>67</v>
      </c>
      <c r="M20" s="318" t="s">
        <v>164</v>
      </c>
      <c r="N20" s="86"/>
    </row>
    <row r="21" spans="2:18" s="61" customFormat="1" ht="18.75" x14ac:dyDescent="0.35">
      <c r="B21" s="64"/>
      <c r="C21" s="64"/>
      <c r="D21" s="64"/>
      <c r="E21" s="64"/>
      <c r="F21" s="64"/>
      <c r="G21" s="64"/>
      <c r="H21" s="3"/>
      <c r="I21" s="3"/>
      <c r="J21" s="64"/>
      <c r="K21" s="63"/>
      <c r="L21" s="64"/>
      <c r="M21" s="64"/>
      <c r="N21" s="64"/>
    </row>
    <row r="22" spans="2:18" s="61" customFormat="1" ht="19.5" thickBot="1" x14ac:dyDescent="0.4">
      <c r="B22" s="64"/>
      <c r="C22" s="64"/>
      <c r="D22" s="64"/>
      <c r="E22" s="64"/>
      <c r="F22" s="64"/>
      <c r="G22" s="64"/>
      <c r="H22" s="3"/>
      <c r="I22" s="3"/>
      <c r="J22" s="64"/>
      <c r="K22" s="63"/>
      <c r="L22" s="64"/>
      <c r="M22" s="64"/>
      <c r="N22" s="64"/>
    </row>
    <row r="23" spans="2:18" s="61" customFormat="1" ht="18.75" x14ac:dyDescent="0.35">
      <c r="B23" s="363" t="s">
        <v>155</v>
      </c>
      <c r="C23" s="364"/>
      <c r="D23" s="364"/>
      <c r="E23" s="106" t="str">
        <f>J23</f>
        <v>Resources</v>
      </c>
      <c r="F23" s="3"/>
      <c r="G23" s="3"/>
      <c r="H23" s="3"/>
      <c r="I23" s="3"/>
      <c r="J23" s="465" t="s">
        <v>156</v>
      </c>
      <c r="K23" s="466"/>
      <c r="L23" s="466"/>
      <c r="M23" s="466"/>
      <c r="N23" s="467"/>
      <c r="P23" s="67"/>
      <c r="Q23" s="67"/>
    </row>
    <row r="24" spans="2:18" s="61" customFormat="1" ht="18.75" x14ac:dyDescent="0.35">
      <c r="B24" s="405" t="s">
        <v>54</v>
      </c>
      <c r="C24" s="406"/>
      <c r="D24" s="406"/>
      <c r="E24" s="107">
        <f t="shared" ref="E24:E28" si="1">J24</f>
        <v>2</v>
      </c>
      <c r="F24" s="3"/>
      <c r="G24" s="3"/>
      <c r="H24" s="3"/>
      <c r="I24" s="3"/>
      <c r="J24" s="371">
        <v>2</v>
      </c>
      <c r="K24" s="372"/>
      <c r="L24" s="372"/>
      <c r="M24" s="372"/>
      <c r="N24" s="373"/>
      <c r="P24" s="67"/>
      <c r="Q24" s="67"/>
    </row>
    <row r="25" spans="2:18" s="61" customFormat="1" ht="18.75" x14ac:dyDescent="0.35">
      <c r="B25" s="405" t="s">
        <v>157</v>
      </c>
      <c r="C25" s="406"/>
      <c r="D25" s="406"/>
      <c r="E25" s="107" t="str">
        <f t="shared" si="1"/>
        <v>Organisation</v>
      </c>
      <c r="F25" s="3"/>
      <c r="G25" s="3"/>
      <c r="H25" s="3"/>
      <c r="I25" s="3"/>
      <c r="J25" s="371" t="s">
        <v>49</v>
      </c>
      <c r="K25" s="372"/>
      <c r="L25" s="372"/>
      <c r="M25" s="372"/>
      <c r="N25" s="373"/>
      <c r="P25" s="67"/>
      <c r="Q25" s="69"/>
    </row>
    <row r="26" spans="2:18" s="61" customFormat="1" ht="18.75" x14ac:dyDescent="0.35">
      <c r="B26" s="405" t="s">
        <v>28</v>
      </c>
      <c r="C26" s="406"/>
      <c r="D26" s="406"/>
      <c r="E26" s="311">
        <f>Q27</f>
        <v>0</v>
      </c>
      <c r="F26" s="3"/>
      <c r="G26" s="3"/>
      <c r="H26" s="3"/>
      <c r="I26" s="3"/>
      <c r="J26" s="371" t="s">
        <v>50</v>
      </c>
      <c r="K26" s="372"/>
      <c r="L26" s="372"/>
      <c r="M26" s="372"/>
      <c r="N26" s="373"/>
    </row>
    <row r="27" spans="2:18" s="61" customFormat="1" ht="18.75" x14ac:dyDescent="0.35">
      <c r="B27" s="415" t="s">
        <v>51</v>
      </c>
      <c r="C27" s="416"/>
      <c r="D27" s="417"/>
      <c r="E27" s="108">
        <f t="shared" si="1"/>
        <v>20</v>
      </c>
      <c r="F27" s="3"/>
      <c r="G27" s="3"/>
      <c r="H27" s="3"/>
      <c r="I27" s="3"/>
      <c r="J27" s="368">
        <f>(D30*K31)+(D33*K34)+(D35*K36)+(D38*K38)</f>
        <v>20</v>
      </c>
      <c r="K27" s="369"/>
      <c r="L27" s="369"/>
      <c r="M27" s="369"/>
      <c r="N27" s="370"/>
      <c r="P27" s="67" t="s">
        <v>28</v>
      </c>
      <c r="Q27" s="68">
        <f>SUM(R30:R37)</f>
        <v>0</v>
      </c>
    </row>
    <row r="28" spans="2:18" s="61" customFormat="1" ht="16.350000000000001" customHeight="1" thickBot="1" x14ac:dyDescent="0.4">
      <c r="B28" s="418" t="s">
        <v>158</v>
      </c>
      <c r="C28" s="419"/>
      <c r="D28" s="419"/>
      <c r="E28" s="274">
        <f t="shared" si="1"/>
        <v>10</v>
      </c>
      <c r="F28" s="3"/>
      <c r="G28" s="3"/>
      <c r="H28" s="3"/>
      <c r="I28" s="3"/>
      <c r="J28" s="371">
        <f>J27/2</f>
        <v>10</v>
      </c>
      <c r="K28" s="372"/>
      <c r="L28" s="372"/>
      <c r="M28" s="372"/>
      <c r="N28" s="373"/>
      <c r="P28" s="67" t="s">
        <v>53</v>
      </c>
      <c r="Q28" s="69">
        <f>Q27/J27</f>
        <v>0</v>
      </c>
    </row>
    <row r="29" spans="2:18" s="61" customFormat="1" ht="57" thickBot="1" x14ac:dyDescent="0.4">
      <c r="B29" s="110" t="s">
        <v>54</v>
      </c>
      <c r="C29" s="111" t="s">
        <v>55</v>
      </c>
      <c r="D29" s="111" t="s">
        <v>56</v>
      </c>
      <c r="E29" s="111" t="s">
        <v>57</v>
      </c>
      <c r="F29" s="112" t="s">
        <v>58</v>
      </c>
      <c r="G29" s="113" t="s">
        <v>57</v>
      </c>
      <c r="H29" s="3"/>
      <c r="I29" s="3"/>
      <c r="J29" s="114" t="s">
        <v>59</v>
      </c>
      <c r="K29" s="115" t="s">
        <v>60</v>
      </c>
      <c r="L29" s="115" t="s">
        <v>61</v>
      </c>
      <c r="M29" s="115" t="s">
        <v>58</v>
      </c>
      <c r="N29" s="116" t="s">
        <v>62</v>
      </c>
      <c r="P29" s="61" t="s">
        <v>63</v>
      </c>
      <c r="Q29" s="61" t="s">
        <v>64</v>
      </c>
    </row>
    <row r="30" spans="2:18" s="61" customFormat="1" ht="18.75" x14ac:dyDescent="0.35">
      <c r="B30" s="383" t="s">
        <v>97</v>
      </c>
      <c r="C30" s="384" t="s">
        <v>165</v>
      </c>
      <c r="D30" s="472">
        <f>1/3</f>
        <v>0.33333333333333331</v>
      </c>
      <c r="E30" s="374" t="s">
        <v>67</v>
      </c>
      <c r="F30" s="393" t="str">
        <f>VLOOKUP(E30,J30:M32,4,FALSE)</f>
        <v>N/A</v>
      </c>
      <c r="G30" s="374"/>
      <c r="H30" s="3"/>
      <c r="I30" s="3"/>
      <c r="J30" s="319" t="s">
        <v>67</v>
      </c>
      <c r="K30" s="77">
        <v>0</v>
      </c>
      <c r="L30" s="326" t="s">
        <v>67</v>
      </c>
      <c r="M30" s="316" t="s">
        <v>68</v>
      </c>
      <c r="N30" s="78"/>
      <c r="P30" s="61">
        <f>IFERROR(VLOOKUP(E30,J30:K32,2,FALSE),0)</f>
        <v>0</v>
      </c>
      <c r="Q30" s="79">
        <f>D30</f>
        <v>0.33333333333333331</v>
      </c>
      <c r="R30" s="120">
        <f>Q30*P30</f>
        <v>0</v>
      </c>
    </row>
    <row r="31" spans="2:18" s="61" customFormat="1" ht="56.25" x14ac:dyDescent="0.35">
      <c r="B31" s="386"/>
      <c r="C31" s="387"/>
      <c r="D31" s="473"/>
      <c r="E31" s="375"/>
      <c r="F31" s="394"/>
      <c r="G31" s="375"/>
      <c r="H31" s="3"/>
      <c r="I31" s="3"/>
      <c r="J31" s="320" t="s">
        <v>167</v>
      </c>
      <c r="K31" s="80">
        <v>20</v>
      </c>
      <c r="L31" s="323" t="s">
        <v>69</v>
      </c>
      <c r="M31" s="85" t="s">
        <v>168</v>
      </c>
      <c r="N31" s="81"/>
      <c r="R31" s="120"/>
    </row>
    <row r="32" spans="2:18" s="61" customFormat="1" ht="57" thickBot="1" x14ac:dyDescent="0.4">
      <c r="B32" s="391"/>
      <c r="C32" s="392"/>
      <c r="D32" s="474"/>
      <c r="E32" s="376"/>
      <c r="F32" s="395"/>
      <c r="G32" s="376"/>
      <c r="H32" s="3"/>
      <c r="I32" s="3"/>
      <c r="J32" s="321" t="s">
        <v>166</v>
      </c>
      <c r="K32" s="82">
        <v>20</v>
      </c>
      <c r="L32" s="324" t="s">
        <v>69</v>
      </c>
      <c r="M32" s="83" t="s">
        <v>168</v>
      </c>
      <c r="N32" s="86"/>
      <c r="R32" s="120"/>
    </row>
    <row r="33" spans="2:18" s="61" customFormat="1" ht="18.75" x14ac:dyDescent="0.35">
      <c r="B33" s="383" t="s">
        <v>169</v>
      </c>
      <c r="C33" s="384" t="s">
        <v>170</v>
      </c>
      <c r="D33" s="472">
        <f>1/3</f>
        <v>0.33333333333333331</v>
      </c>
      <c r="E33" s="374" t="s">
        <v>67</v>
      </c>
      <c r="F33" s="393" t="str">
        <f>VLOOKUP(E33,J33:M34,4,FALSE)</f>
        <v>N/A</v>
      </c>
      <c r="G33" s="374"/>
      <c r="H33" s="3"/>
      <c r="I33" s="3"/>
      <c r="J33" s="319" t="s">
        <v>67</v>
      </c>
      <c r="K33" s="77">
        <v>0</v>
      </c>
      <c r="L33" s="326" t="s">
        <v>67</v>
      </c>
      <c r="M33" s="316" t="s">
        <v>68</v>
      </c>
      <c r="N33" s="78"/>
      <c r="P33" s="61">
        <f>IFERROR(VLOOKUP(E33,J33:K34,2,FALSE),0)</f>
        <v>0</v>
      </c>
      <c r="Q33" s="79">
        <f>D33</f>
        <v>0.33333333333333331</v>
      </c>
      <c r="R33" s="120">
        <f>Q33*P33</f>
        <v>0</v>
      </c>
    </row>
    <row r="34" spans="2:18" s="61" customFormat="1" ht="38.25" thickBot="1" x14ac:dyDescent="0.4">
      <c r="B34" s="391"/>
      <c r="C34" s="392"/>
      <c r="D34" s="474"/>
      <c r="E34" s="376"/>
      <c r="F34" s="395"/>
      <c r="G34" s="376"/>
      <c r="H34" s="3"/>
      <c r="I34" s="3"/>
      <c r="J34" s="321" t="s">
        <v>119</v>
      </c>
      <c r="K34" s="82">
        <v>20</v>
      </c>
      <c r="L34" s="324" t="s">
        <v>171</v>
      </c>
      <c r="M34" s="83" t="s">
        <v>172</v>
      </c>
      <c r="N34" s="86"/>
      <c r="R34" s="120"/>
    </row>
    <row r="35" spans="2:18" s="61" customFormat="1" ht="18.75" x14ac:dyDescent="0.35">
      <c r="B35" s="432" t="s">
        <v>173</v>
      </c>
      <c r="C35" s="414" t="s">
        <v>174</v>
      </c>
      <c r="D35" s="475">
        <f>1/3</f>
        <v>0.33333333333333331</v>
      </c>
      <c r="E35" s="374" t="s">
        <v>67</v>
      </c>
      <c r="F35" s="413" t="str">
        <f>VLOOKUP(E35,J35:M37,4,FALSE)</f>
        <v>N/A</v>
      </c>
      <c r="G35" s="374"/>
      <c r="H35" s="3"/>
      <c r="I35" s="3"/>
      <c r="J35" s="325" t="s">
        <v>67</v>
      </c>
      <c r="K35" s="93">
        <v>0</v>
      </c>
      <c r="L35" s="322" t="s">
        <v>67</v>
      </c>
      <c r="M35" s="341" t="s">
        <v>68</v>
      </c>
      <c r="N35" s="95"/>
      <c r="P35" s="61">
        <f>IFERROR(VLOOKUP(E35,J35:K37,2,FALSE),0)</f>
        <v>0</v>
      </c>
      <c r="Q35" s="79">
        <f>D35</f>
        <v>0.33333333333333331</v>
      </c>
      <c r="R35" s="120">
        <f>Q35*P35</f>
        <v>0</v>
      </c>
    </row>
    <row r="36" spans="2:18" s="61" customFormat="1" ht="56.25" x14ac:dyDescent="0.35">
      <c r="B36" s="386"/>
      <c r="C36" s="387"/>
      <c r="D36" s="473"/>
      <c r="E36" s="375"/>
      <c r="F36" s="394"/>
      <c r="G36" s="375"/>
      <c r="H36" s="3"/>
      <c r="I36" s="3"/>
      <c r="J36" s="320" t="s">
        <v>175</v>
      </c>
      <c r="K36" s="80">
        <v>20</v>
      </c>
      <c r="L36" s="323" t="s">
        <v>69</v>
      </c>
      <c r="M36" s="85" t="s">
        <v>176</v>
      </c>
      <c r="N36" s="81"/>
      <c r="R36" s="120"/>
    </row>
    <row r="37" spans="2:18" s="61" customFormat="1" ht="126.6" customHeight="1" thickBot="1" x14ac:dyDescent="0.4">
      <c r="B37" s="462"/>
      <c r="C37" s="389"/>
      <c r="D37" s="476"/>
      <c r="E37" s="376"/>
      <c r="F37" s="494"/>
      <c r="G37" s="376"/>
      <c r="H37" s="3"/>
      <c r="I37" s="3"/>
      <c r="J37" s="336" t="s">
        <v>177</v>
      </c>
      <c r="K37" s="121">
        <v>20</v>
      </c>
      <c r="L37" s="333" t="s">
        <v>69</v>
      </c>
      <c r="M37" s="102" t="s">
        <v>73</v>
      </c>
      <c r="N37" s="103"/>
      <c r="Q37" s="79"/>
    </row>
    <row r="38" spans="2:18" s="61" customFormat="1" ht="96.95" customHeight="1" thickBot="1" x14ac:dyDescent="0.4">
      <c r="B38" s="122" t="s">
        <v>178</v>
      </c>
      <c r="C38" s="123" t="s">
        <v>179</v>
      </c>
      <c r="D38" s="124">
        <v>0</v>
      </c>
      <c r="E38" s="125" t="s">
        <v>180</v>
      </c>
      <c r="F38" s="124" t="str">
        <f>VLOOKUP(E38,J38:M38,4,FALSE)</f>
        <v>N/A</v>
      </c>
      <c r="G38" s="125"/>
      <c r="H38" s="3"/>
      <c r="I38" s="3"/>
      <c r="J38" s="126" t="s">
        <v>180</v>
      </c>
      <c r="K38" s="127">
        <v>0</v>
      </c>
      <c r="L38" s="123" t="s">
        <v>67</v>
      </c>
      <c r="M38" s="128" t="s">
        <v>68</v>
      </c>
      <c r="N38" s="129"/>
    </row>
    <row r="39" spans="2:18" s="61" customFormat="1" ht="18.75" x14ac:dyDescent="0.35">
      <c r="B39" s="89"/>
      <c r="C39" s="89"/>
      <c r="D39" s="96"/>
      <c r="E39" s="96"/>
      <c r="F39" s="96"/>
      <c r="G39" s="96"/>
      <c r="H39" s="3"/>
      <c r="I39" s="3"/>
      <c r="J39" s="89"/>
      <c r="K39" s="90"/>
      <c r="L39" s="89"/>
      <c r="M39" s="91"/>
      <c r="N39" s="87"/>
    </row>
    <row r="40" spans="2:18" s="61" customFormat="1" ht="18.75" x14ac:dyDescent="0.35">
      <c r="B40" s="64"/>
      <c r="C40" s="64"/>
      <c r="D40" s="64"/>
      <c r="E40" s="64"/>
      <c r="F40" s="64"/>
      <c r="G40" s="64"/>
      <c r="H40" s="3"/>
      <c r="I40" s="3"/>
      <c r="J40" s="64"/>
      <c r="K40" s="63"/>
      <c r="L40" s="64"/>
      <c r="M40" s="64"/>
      <c r="N40" s="64"/>
      <c r="Q40" s="79"/>
    </row>
    <row r="41" spans="2:18" s="61" customFormat="1" ht="19.5" thickBot="1" x14ac:dyDescent="0.4">
      <c r="B41" s="64"/>
      <c r="C41" s="64"/>
      <c r="D41" s="64"/>
      <c r="E41" s="64"/>
      <c r="F41" s="64"/>
      <c r="G41" s="64"/>
      <c r="H41" s="3"/>
      <c r="I41" s="3"/>
      <c r="J41" s="64"/>
      <c r="K41" s="63"/>
      <c r="L41" s="64"/>
      <c r="M41" s="64"/>
      <c r="N41" s="64"/>
    </row>
    <row r="42" spans="2:18" s="61" customFormat="1" ht="18.75" x14ac:dyDescent="0.35">
      <c r="B42" s="363" t="s">
        <v>155</v>
      </c>
      <c r="C42" s="364"/>
      <c r="D42" s="364"/>
      <c r="E42" s="106" t="str">
        <f>J42</f>
        <v>Resources</v>
      </c>
      <c r="F42" s="3"/>
      <c r="G42" s="3"/>
      <c r="H42" s="3"/>
      <c r="I42" s="3"/>
      <c r="J42" s="465" t="s">
        <v>156</v>
      </c>
      <c r="K42" s="466"/>
      <c r="L42" s="466"/>
      <c r="M42" s="466"/>
      <c r="N42" s="467"/>
    </row>
    <row r="43" spans="2:18" s="61" customFormat="1" ht="18.75" x14ac:dyDescent="0.35">
      <c r="B43" s="405" t="s">
        <v>54</v>
      </c>
      <c r="C43" s="406"/>
      <c r="D43" s="406"/>
      <c r="E43" s="107">
        <f t="shared" ref="E43:E47" si="2">J43</f>
        <v>3</v>
      </c>
      <c r="F43" s="3"/>
      <c r="G43" s="3"/>
      <c r="H43" s="3"/>
      <c r="I43" s="3"/>
      <c r="J43" s="371">
        <v>3</v>
      </c>
      <c r="K43" s="372"/>
      <c r="L43" s="372"/>
      <c r="M43" s="372"/>
      <c r="N43" s="373"/>
    </row>
    <row r="44" spans="2:18" s="61" customFormat="1" ht="18.75" x14ac:dyDescent="0.35">
      <c r="B44" s="405" t="s">
        <v>157</v>
      </c>
      <c r="C44" s="406"/>
      <c r="D44" s="406"/>
      <c r="E44" s="107" t="str">
        <f t="shared" si="2"/>
        <v>Organisation</v>
      </c>
      <c r="F44" s="3"/>
      <c r="G44" s="3"/>
      <c r="H44" s="3"/>
      <c r="I44" s="3"/>
      <c r="J44" s="371" t="s">
        <v>49</v>
      </c>
      <c r="K44" s="372"/>
      <c r="L44" s="372"/>
      <c r="M44" s="372"/>
      <c r="N44" s="373"/>
    </row>
    <row r="45" spans="2:18" s="61" customFormat="1" ht="18.75" x14ac:dyDescent="0.35">
      <c r="B45" s="405" t="s">
        <v>28</v>
      </c>
      <c r="C45" s="406"/>
      <c r="D45" s="406"/>
      <c r="E45" s="312">
        <f>Q46</f>
        <v>5</v>
      </c>
      <c r="F45" s="3"/>
      <c r="G45" s="3"/>
      <c r="H45" s="3"/>
      <c r="I45" s="3"/>
      <c r="J45" s="371" t="s">
        <v>50</v>
      </c>
      <c r="K45" s="372"/>
      <c r="L45" s="372"/>
      <c r="M45" s="372"/>
      <c r="N45" s="373"/>
    </row>
    <row r="46" spans="2:18" s="61" customFormat="1" ht="18.75" x14ac:dyDescent="0.35">
      <c r="B46" s="415" t="s">
        <v>51</v>
      </c>
      <c r="C46" s="416"/>
      <c r="D46" s="417"/>
      <c r="E46" s="108">
        <f t="shared" si="2"/>
        <v>20</v>
      </c>
      <c r="F46" s="3"/>
      <c r="G46" s="3"/>
      <c r="H46" s="3"/>
      <c r="I46" s="3"/>
      <c r="J46" s="368">
        <f>(D49*K50)+(D51*K52)+(D53*K54)</f>
        <v>20</v>
      </c>
      <c r="K46" s="369"/>
      <c r="L46" s="369"/>
      <c r="M46" s="369"/>
      <c r="N46" s="370"/>
      <c r="P46" s="67" t="s">
        <v>28</v>
      </c>
      <c r="Q46" s="67">
        <f>SUM(R49:R53)</f>
        <v>5</v>
      </c>
    </row>
    <row r="47" spans="2:18" s="61" customFormat="1" ht="16.350000000000001" customHeight="1" thickBot="1" x14ac:dyDescent="0.4">
      <c r="B47" s="418" t="s">
        <v>158</v>
      </c>
      <c r="C47" s="419"/>
      <c r="D47" s="419"/>
      <c r="E47" s="274">
        <f t="shared" si="2"/>
        <v>10</v>
      </c>
      <c r="F47" s="3"/>
      <c r="G47" s="3"/>
      <c r="H47" s="3"/>
      <c r="I47" s="3"/>
      <c r="J47" s="371">
        <f>J46/2</f>
        <v>10</v>
      </c>
      <c r="K47" s="372"/>
      <c r="L47" s="372"/>
      <c r="M47" s="372"/>
      <c r="N47" s="373"/>
      <c r="P47" s="67" t="s">
        <v>53</v>
      </c>
      <c r="Q47" s="69">
        <f>Q46/J46</f>
        <v>0.25</v>
      </c>
    </row>
    <row r="48" spans="2:18" s="61" customFormat="1" ht="57" thickBot="1" x14ac:dyDescent="0.4">
      <c r="B48" s="110" t="s">
        <v>54</v>
      </c>
      <c r="C48" s="111" t="s">
        <v>55</v>
      </c>
      <c r="D48" s="111" t="s">
        <v>56</v>
      </c>
      <c r="E48" s="111" t="s">
        <v>57</v>
      </c>
      <c r="F48" s="112" t="s">
        <v>58</v>
      </c>
      <c r="G48" s="113" t="s">
        <v>57</v>
      </c>
      <c r="H48" s="3"/>
      <c r="I48" s="3"/>
      <c r="J48" s="114" t="s">
        <v>59</v>
      </c>
      <c r="K48" s="115" t="s">
        <v>60</v>
      </c>
      <c r="L48" s="115" t="s">
        <v>61</v>
      </c>
      <c r="M48" s="115" t="s">
        <v>58</v>
      </c>
      <c r="N48" s="116" t="s">
        <v>62</v>
      </c>
      <c r="P48" s="61" t="s">
        <v>63</v>
      </c>
      <c r="Q48" s="61" t="s">
        <v>64</v>
      </c>
    </row>
    <row r="49" spans="2:18" s="61" customFormat="1" ht="18.75" x14ac:dyDescent="0.35">
      <c r="B49" s="435" t="s">
        <v>181</v>
      </c>
      <c r="C49" s="437" t="s">
        <v>182</v>
      </c>
      <c r="D49" s="439">
        <v>0.5</v>
      </c>
      <c r="E49" s="374" t="s">
        <v>67</v>
      </c>
      <c r="F49" s="439" t="str">
        <f>VLOOKUP(E49,J49:M50,4,FALSE)</f>
        <v>N/A</v>
      </c>
      <c r="G49" s="374"/>
      <c r="H49" s="3"/>
      <c r="I49" s="3"/>
      <c r="J49" s="327" t="s">
        <v>67</v>
      </c>
      <c r="K49" s="97">
        <v>0</v>
      </c>
      <c r="L49" s="329"/>
      <c r="M49" s="84" t="s">
        <v>68</v>
      </c>
      <c r="N49" s="78"/>
      <c r="P49" s="61">
        <f>IFERROR(VLOOKUP(E49,J49:K50,2,FALSE),0)</f>
        <v>0</v>
      </c>
      <c r="Q49" s="79">
        <f>D49</f>
        <v>0.5</v>
      </c>
      <c r="R49" s="61">
        <f>Q49*P49</f>
        <v>0</v>
      </c>
    </row>
    <row r="50" spans="2:18" s="61" customFormat="1" ht="69.95" customHeight="1" thickBot="1" x14ac:dyDescent="0.4">
      <c r="B50" s="436"/>
      <c r="C50" s="438"/>
      <c r="D50" s="440"/>
      <c r="E50" s="376"/>
      <c r="F50" s="440"/>
      <c r="G50" s="376"/>
      <c r="H50" s="3"/>
      <c r="I50" s="3"/>
      <c r="J50" s="328" t="s">
        <v>183</v>
      </c>
      <c r="K50" s="99">
        <v>20</v>
      </c>
      <c r="L50" s="324" t="s">
        <v>69</v>
      </c>
      <c r="M50" s="83" t="s">
        <v>184</v>
      </c>
      <c r="N50" s="86"/>
    </row>
    <row r="51" spans="2:18" s="61" customFormat="1" ht="18.75" x14ac:dyDescent="0.35">
      <c r="B51" s="477" t="s">
        <v>185</v>
      </c>
      <c r="C51" s="479" t="s">
        <v>186</v>
      </c>
      <c r="D51" s="481">
        <v>0.25</v>
      </c>
      <c r="E51" s="374" t="s">
        <v>67</v>
      </c>
      <c r="F51" s="481" t="str">
        <f>VLOOKUP(E51,J51:M52,4,FALSE)</f>
        <v>N/A</v>
      </c>
      <c r="G51" s="374"/>
      <c r="H51" s="3"/>
      <c r="I51" s="3"/>
      <c r="J51" s="339" t="s">
        <v>67</v>
      </c>
      <c r="K51" s="130">
        <v>0</v>
      </c>
      <c r="L51" s="337" t="s">
        <v>67</v>
      </c>
      <c r="M51" s="94" t="s">
        <v>68</v>
      </c>
      <c r="N51" s="95"/>
      <c r="P51" s="61">
        <f>IFERROR(VLOOKUP(E51,J51:K52,2,FALSE),0)</f>
        <v>0</v>
      </c>
      <c r="Q51" s="79">
        <f>D51</f>
        <v>0.25</v>
      </c>
      <c r="R51" s="61">
        <f>Q51*P51</f>
        <v>0</v>
      </c>
    </row>
    <row r="52" spans="2:18" s="61" customFormat="1" ht="42.95" customHeight="1" thickBot="1" x14ac:dyDescent="0.4">
      <c r="B52" s="478"/>
      <c r="C52" s="480"/>
      <c r="D52" s="482"/>
      <c r="E52" s="376"/>
      <c r="F52" s="482"/>
      <c r="G52" s="376"/>
      <c r="H52" s="3"/>
      <c r="I52" s="3"/>
      <c r="J52" s="340" t="s">
        <v>187</v>
      </c>
      <c r="K52" s="101">
        <v>20</v>
      </c>
      <c r="L52" s="338" t="s">
        <v>69</v>
      </c>
      <c r="M52" s="102" t="s">
        <v>188</v>
      </c>
      <c r="N52" s="103"/>
      <c r="Q52" s="79"/>
    </row>
    <row r="53" spans="2:18" s="61" customFormat="1" ht="18.75" x14ac:dyDescent="0.35">
      <c r="B53" s="383" t="s">
        <v>74</v>
      </c>
      <c r="C53" s="384" t="s">
        <v>189</v>
      </c>
      <c r="D53" s="439">
        <v>0.25</v>
      </c>
      <c r="E53" s="374" t="s">
        <v>190</v>
      </c>
      <c r="F53" s="439" t="str">
        <f>VLOOKUP(E53,J53:M55,4,FALSE)</f>
        <v xml:space="preserve">Link to CDP Water security score / report 
Link to GRI Reporting standards score / report </v>
      </c>
      <c r="G53" s="374"/>
      <c r="H53" s="3"/>
      <c r="I53" s="3"/>
      <c r="J53" s="327" t="s">
        <v>67</v>
      </c>
      <c r="K53" s="97">
        <v>0</v>
      </c>
      <c r="L53" s="329" t="s">
        <v>67</v>
      </c>
      <c r="M53" s="316" t="s">
        <v>68</v>
      </c>
      <c r="N53" s="78"/>
      <c r="P53" s="61">
        <f>IFERROR(VLOOKUP(E53,J53:K55,2,FALSE),0)</f>
        <v>20</v>
      </c>
      <c r="Q53" s="79">
        <f>D53</f>
        <v>0.25</v>
      </c>
      <c r="R53" s="61">
        <f>Q53*P53</f>
        <v>5</v>
      </c>
    </row>
    <row r="54" spans="2:18" s="61" customFormat="1" ht="75" x14ac:dyDescent="0.35">
      <c r="B54" s="386"/>
      <c r="C54" s="387"/>
      <c r="D54" s="483"/>
      <c r="E54" s="375"/>
      <c r="F54" s="483"/>
      <c r="G54" s="375"/>
      <c r="H54" s="3"/>
      <c r="I54" s="3"/>
      <c r="J54" s="320" t="s">
        <v>190</v>
      </c>
      <c r="K54" s="80">
        <v>20</v>
      </c>
      <c r="L54" s="323" t="s">
        <v>69</v>
      </c>
      <c r="M54" s="335" t="s">
        <v>191</v>
      </c>
      <c r="N54" s="81"/>
    </row>
    <row r="55" spans="2:18" s="61" customFormat="1" ht="57" thickBot="1" x14ac:dyDescent="0.4">
      <c r="B55" s="391"/>
      <c r="C55" s="392"/>
      <c r="D55" s="440"/>
      <c r="E55" s="376"/>
      <c r="F55" s="440"/>
      <c r="G55" s="376"/>
      <c r="H55" s="3"/>
      <c r="I55" s="3"/>
      <c r="J55" s="321" t="s">
        <v>192</v>
      </c>
      <c r="K55" s="82">
        <v>10</v>
      </c>
      <c r="L55" s="324" t="s">
        <v>69</v>
      </c>
      <c r="M55" s="83" t="s">
        <v>193</v>
      </c>
      <c r="N55" s="86"/>
    </row>
    <row r="56" spans="2:18" s="61" customFormat="1" ht="18.75" x14ac:dyDescent="0.35">
      <c r="B56" s="64"/>
      <c r="C56" s="64"/>
      <c r="D56" s="64"/>
      <c r="E56" s="64"/>
      <c r="F56" s="64"/>
      <c r="G56" s="64"/>
      <c r="H56" s="3"/>
      <c r="I56" s="3"/>
      <c r="J56" s="64"/>
      <c r="K56" s="63"/>
      <c r="L56" s="64"/>
      <c r="M56" s="64"/>
      <c r="N56" s="64"/>
      <c r="Q56" s="79"/>
    </row>
    <row r="57" spans="2:18" s="61" customFormat="1" ht="18.75" x14ac:dyDescent="0.35">
      <c r="B57" s="64"/>
      <c r="C57" s="64"/>
      <c r="D57" s="64"/>
      <c r="E57" s="64"/>
      <c r="F57" s="64"/>
      <c r="G57" s="64"/>
      <c r="H57" s="3"/>
      <c r="I57" s="3"/>
      <c r="J57" s="64"/>
      <c r="K57" s="63"/>
      <c r="L57" s="64"/>
      <c r="M57" s="64"/>
      <c r="N57" s="64"/>
    </row>
    <row r="58" spans="2:18" s="61" customFormat="1" ht="18.75" x14ac:dyDescent="0.35">
      <c r="B58" s="64"/>
      <c r="C58" s="64"/>
      <c r="D58" s="64"/>
      <c r="E58" s="64"/>
      <c r="F58" s="64"/>
      <c r="G58" s="64"/>
      <c r="H58" s="3"/>
      <c r="I58" s="3"/>
      <c r="J58" s="64"/>
      <c r="K58" s="90"/>
      <c r="L58" s="87"/>
      <c r="M58" s="87"/>
      <c r="N58" s="87"/>
    </row>
    <row r="59" spans="2:18" s="61" customFormat="1" ht="19.5" thickBot="1" x14ac:dyDescent="0.4">
      <c r="B59" s="64"/>
      <c r="C59" s="64"/>
      <c r="D59" s="64"/>
      <c r="E59" s="64"/>
      <c r="F59" s="64"/>
      <c r="G59" s="64"/>
      <c r="H59" s="3"/>
      <c r="I59" s="3"/>
      <c r="J59" s="64"/>
      <c r="K59" s="63"/>
      <c r="L59" s="64"/>
      <c r="M59" s="64"/>
      <c r="N59" s="64"/>
    </row>
    <row r="60" spans="2:18" s="61" customFormat="1" ht="18.75" x14ac:dyDescent="0.35">
      <c r="B60" s="363" t="s">
        <v>22</v>
      </c>
      <c r="C60" s="364"/>
      <c r="D60" s="364"/>
      <c r="E60" s="106" t="str">
        <f>J60</f>
        <v>Manufacturing</v>
      </c>
      <c r="F60" s="3"/>
      <c r="G60" s="3"/>
      <c r="H60" s="3"/>
      <c r="I60" s="3"/>
      <c r="J60" s="435" t="s">
        <v>194</v>
      </c>
      <c r="K60" s="437"/>
      <c r="L60" s="437"/>
      <c r="M60" s="437"/>
      <c r="N60" s="491"/>
    </row>
    <row r="61" spans="2:18" s="61" customFormat="1" ht="18.75" x14ac:dyDescent="0.35">
      <c r="B61" s="405" t="s">
        <v>48</v>
      </c>
      <c r="C61" s="406"/>
      <c r="D61" s="406"/>
      <c r="E61" s="107">
        <f t="shared" ref="E61:E65" si="3">J61</f>
        <v>2</v>
      </c>
      <c r="F61" s="3"/>
      <c r="G61" s="3"/>
      <c r="H61" s="3"/>
      <c r="I61" s="3"/>
      <c r="J61" s="492">
        <v>2</v>
      </c>
      <c r="K61" s="461"/>
      <c r="L61" s="461"/>
      <c r="M61" s="461"/>
      <c r="N61" s="493"/>
      <c r="Q61" s="79"/>
    </row>
    <row r="62" spans="2:18" s="61" customFormat="1" ht="18.75" x14ac:dyDescent="0.35">
      <c r="B62" s="405" t="s">
        <v>23</v>
      </c>
      <c r="C62" s="406"/>
      <c r="D62" s="406"/>
      <c r="E62" s="107" t="str">
        <f t="shared" si="3"/>
        <v xml:space="preserve">Product </v>
      </c>
      <c r="F62" s="3"/>
      <c r="G62" s="3"/>
      <c r="H62" s="3"/>
      <c r="I62" s="3"/>
      <c r="J62" s="386" t="s">
        <v>39</v>
      </c>
      <c r="K62" s="387"/>
      <c r="L62" s="387"/>
      <c r="M62" s="387"/>
      <c r="N62" s="388"/>
      <c r="Q62" s="79"/>
    </row>
    <row r="63" spans="2:18" s="61" customFormat="1" ht="18.75" x14ac:dyDescent="0.35">
      <c r="B63" s="405" t="s">
        <v>28</v>
      </c>
      <c r="C63" s="406"/>
      <c r="D63" s="406"/>
      <c r="E63" s="311">
        <f>Q64</f>
        <v>6.9209999999999994</v>
      </c>
      <c r="F63" s="3"/>
      <c r="G63" s="3"/>
      <c r="H63" s="3"/>
      <c r="I63" s="3"/>
      <c r="J63" s="371" t="s">
        <v>50</v>
      </c>
      <c r="K63" s="372"/>
      <c r="L63" s="372"/>
      <c r="M63" s="372"/>
      <c r="N63" s="373"/>
    </row>
    <row r="64" spans="2:18" s="61" customFormat="1" ht="18.75" x14ac:dyDescent="0.35">
      <c r="B64" s="415" t="s">
        <v>51</v>
      </c>
      <c r="C64" s="416"/>
      <c r="D64" s="417"/>
      <c r="E64" s="131">
        <f t="shared" si="3"/>
        <v>19.994</v>
      </c>
      <c r="F64" s="3"/>
      <c r="G64" s="3"/>
      <c r="H64" s="3"/>
      <c r="I64" s="3"/>
      <c r="J64" s="368">
        <f>(D67*K69)+(D70*K71)+(D72*K73)+(D77*K79)+(D80*K81)+(D83*K84)+(D85*K86)+(D74*K75)+(D87*K89)+(D90*K91)+(D92*K93)+(D94*K95)+(D96*K97)</f>
        <v>19.994</v>
      </c>
      <c r="K64" s="369"/>
      <c r="L64" s="369"/>
      <c r="M64" s="369"/>
      <c r="N64" s="370"/>
      <c r="P64" s="67" t="s">
        <v>28</v>
      </c>
      <c r="Q64" s="67">
        <f>SUM(R67:R98)</f>
        <v>6.9209999999999994</v>
      </c>
    </row>
    <row r="65" spans="2:18" s="61" customFormat="1" ht="16.350000000000001" customHeight="1" thickBot="1" x14ac:dyDescent="0.4">
      <c r="B65" s="418" t="s">
        <v>52</v>
      </c>
      <c r="C65" s="419"/>
      <c r="D65" s="419"/>
      <c r="E65" s="275">
        <f t="shared" si="3"/>
        <v>9.9969999999999999</v>
      </c>
      <c r="F65" s="3"/>
      <c r="G65" s="3"/>
      <c r="H65" s="3"/>
      <c r="I65" s="3"/>
      <c r="J65" s="371">
        <f>J64/2</f>
        <v>9.9969999999999999</v>
      </c>
      <c r="K65" s="372"/>
      <c r="L65" s="372"/>
      <c r="M65" s="372"/>
      <c r="N65" s="373"/>
      <c r="P65" s="67" t="s">
        <v>53</v>
      </c>
      <c r="Q65" s="69">
        <f>Q64/J64</f>
        <v>0.34615384615384615</v>
      </c>
    </row>
    <row r="66" spans="2:18" s="61" customFormat="1" ht="54.95" customHeight="1" thickBot="1" x14ac:dyDescent="0.4">
      <c r="B66" s="132" t="s">
        <v>54</v>
      </c>
      <c r="C66" s="133" t="s">
        <v>55</v>
      </c>
      <c r="D66" s="133" t="s">
        <v>56</v>
      </c>
      <c r="E66" s="133" t="s">
        <v>57</v>
      </c>
      <c r="F66" s="134" t="s">
        <v>58</v>
      </c>
      <c r="G66" s="135" t="s">
        <v>57</v>
      </c>
      <c r="H66" s="3"/>
      <c r="I66" s="3"/>
      <c r="J66" s="114" t="s">
        <v>84</v>
      </c>
      <c r="K66" s="115" t="s">
        <v>60</v>
      </c>
      <c r="L66" s="115" t="s">
        <v>85</v>
      </c>
      <c r="M66" s="115" t="s">
        <v>58</v>
      </c>
      <c r="N66" s="116" t="s">
        <v>62</v>
      </c>
      <c r="P66" s="61" t="s">
        <v>63</v>
      </c>
      <c r="Q66" s="61" t="s">
        <v>64</v>
      </c>
    </row>
    <row r="67" spans="2:18" s="61" customFormat="1" ht="18.75" x14ac:dyDescent="0.35">
      <c r="B67" s="383" t="s">
        <v>195</v>
      </c>
      <c r="C67" s="384" t="s">
        <v>196</v>
      </c>
      <c r="D67" s="459">
        <v>7.6899999999999996E-2</v>
      </c>
      <c r="E67" s="374" t="s">
        <v>149</v>
      </c>
      <c r="F67" s="393" t="str">
        <f>VLOOKUP(E67,J67:M69,4,FALSE)</f>
        <v>N/A</v>
      </c>
      <c r="G67" s="486"/>
      <c r="H67" s="3"/>
      <c r="I67" s="3"/>
      <c r="J67" s="327" t="s">
        <v>149</v>
      </c>
      <c r="K67" s="77">
        <v>0</v>
      </c>
      <c r="L67" s="326" t="s">
        <v>67</v>
      </c>
      <c r="M67" s="84" t="s">
        <v>68</v>
      </c>
      <c r="N67" s="78"/>
      <c r="P67" s="61">
        <f>IFERROR(VLOOKUP(E67,J67:K69,2,FALSE),0)</f>
        <v>0</v>
      </c>
      <c r="Q67" s="79">
        <f>D67</f>
        <v>7.6899999999999996E-2</v>
      </c>
      <c r="R67" s="61">
        <f>Q67*P67</f>
        <v>0</v>
      </c>
    </row>
    <row r="68" spans="2:18" s="61" customFormat="1" ht="56.25" x14ac:dyDescent="0.35">
      <c r="B68" s="386"/>
      <c r="C68" s="387"/>
      <c r="D68" s="484"/>
      <c r="E68" s="375"/>
      <c r="F68" s="394"/>
      <c r="G68" s="488"/>
      <c r="H68" s="3"/>
      <c r="I68" s="3"/>
      <c r="J68" s="334" t="s">
        <v>198</v>
      </c>
      <c r="K68" s="80">
        <v>10</v>
      </c>
      <c r="L68" s="323" t="s">
        <v>81</v>
      </c>
      <c r="M68" s="85" t="s">
        <v>199</v>
      </c>
      <c r="N68" s="81"/>
    </row>
    <row r="69" spans="2:18" s="61" customFormat="1" ht="57" thickBot="1" x14ac:dyDescent="0.4">
      <c r="B69" s="391"/>
      <c r="C69" s="392"/>
      <c r="D69" s="464"/>
      <c r="E69" s="376"/>
      <c r="F69" s="395"/>
      <c r="G69" s="487"/>
      <c r="H69" s="3"/>
      <c r="I69" s="3"/>
      <c r="J69" s="328" t="s">
        <v>197</v>
      </c>
      <c r="K69" s="82">
        <v>20</v>
      </c>
      <c r="L69" s="324" t="s">
        <v>81</v>
      </c>
      <c r="M69" s="83" t="s">
        <v>199</v>
      </c>
      <c r="N69" s="86"/>
    </row>
    <row r="70" spans="2:18" s="61" customFormat="1" ht="18.75" x14ac:dyDescent="0.35">
      <c r="B70" s="432" t="s">
        <v>195</v>
      </c>
      <c r="C70" s="414" t="s">
        <v>200</v>
      </c>
      <c r="D70" s="463">
        <v>7.6899999999999996E-2</v>
      </c>
      <c r="E70" s="374" t="s">
        <v>119</v>
      </c>
      <c r="F70" s="413" t="str">
        <f>VLOOKUP(E70,J70:M71,4,FALSE)</f>
        <v>Evidence of the levels of recycled content</v>
      </c>
      <c r="G70" s="486"/>
      <c r="H70" s="3"/>
      <c r="I70" s="3"/>
      <c r="J70" s="339" t="s">
        <v>149</v>
      </c>
      <c r="K70" s="93">
        <v>0</v>
      </c>
      <c r="L70" s="322" t="s">
        <v>67</v>
      </c>
      <c r="M70" s="94" t="s">
        <v>68</v>
      </c>
      <c r="N70" s="95"/>
      <c r="P70" s="61">
        <f>IFERROR(VLOOKUP(E70,J70:K71,2,FALSE),0)</f>
        <v>20</v>
      </c>
      <c r="Q70" s="79">
        <f>D70</f>
        <v>7.6899999999999996E-2</v>
      </c>
      <c r="R70" s="61">
        <f>Q70*P70</f>
        <v>1.5379999999999998</v>
      </c>
    </row>
    <row r="71" spans="2:18" s="61" customFormat="1" ht="38.25" thickBot="1" x14ac:dyDescent="0.4">
      <c r="B71" s="462"/>
      <c r="C71" s="389"/>
      <c r="D71" s="460"/>
      <c r="E71" s="376"/>
      <c r="F71" s="494"/>
      <c r="G71" s="487"/>
      <c r="H71" s="3"/>
      <c r="I71" s="3"/>
      <c r="J71" s="340" t="s">
        <v>119</v>
      </c>
      <c r="K71" s="121">
        <v>20</v>
      </c>
      <c r="L71" s="324" t="s">
        <v>81</v>
      </c>
      <c r="M71" s="102" t="s">
        <v>199</v>
      </c>
      <c r="N71" s="103"/>
    </row>
    <row r="72" spans="2:18" s="61" customFormat="1" ht="18.75" x14ac:dyDescent="0.35">
      <c r="B72" s="383" t="s">
        <v>201</v>
      </c>
      <c r="C72" s="384" t="s">
        <v>202</v>
      </c>
      <c r="D72" s="459">
        <v>7.6899999999999996E-2</v>
      </c>
      <c r="E72" s="374" t="s">
        <v>119</v>
      </c>
      <c r="F72" s="393" t="str">
        <f>VLOOKUP(E72,J72:M73,4,FALSE)</f>
        <v>Details of programme and agreement</v>
      </c>
      <c r="G72" s="486"/>
      <c r="H72" s="3"/>
      <c r="I72" s="3"/>
      <c r="J72" s="327" t="s">
        <v>149</v>
      </c>
      <c r="K72" s="77">
        <v>0</v>
      </c>
      <c r="L72" s="326" t="s">
        <v>67</v>
      </c>
      <c r="M72" s="84" t="s">
        <v>68</v>
      </c>
      <c r="N72" s="78"/>
      <c r="P72" s="61">
        <f>IFERROR(VLOOKUP(E72,J72:K73,2,FALSE),0)</f>
        <v>20</v>
      </c>
      <c r="Q72" s="79">
        <f>D72</f>
        <v>7.6899999999999996E-2</v>
      </c>
      <c r="R72" s="61">
        <f>Q72*P72</f>
        <v>1.5379999999999998</v>
      </c>
    </row>
    <row r="73" spans="2:18" s="61" customFormat="1" ht="38.25" thickBot="1" x14ac:dyDescent="0.4">
      <c r="B73" s="391"/>
      <c r="C73" s="392"/>
      <c r="D73" s="464"/>
      <c r="E73" s="376"/>
      <c r="F73" s="395"/>
      <c r="G73" s="487"/>
      <c r="H73" s="3"/>
      <c r="I73" s="3"/>
      <c r="J73" s="328" t="s">
        <v>119</v>
      </c>
      <c r="K73" s="82">
        <v>20</v>
      </c>
      <c r="L73" s="324" t="s">
        <v>81</v>
      </c>
      <c r="M73" s="83" t="s">
        <v>203</v>
      </c>
      <c r="N73" s="86"/>
    </row>
    <row r="74" spans="2:18" s="61" customFormat="1" ht="18.75" x14ac:dyDescent="0.35">
      <c r="B74" s="457" t="s">
        <v>204</v>
      </c>
      <c r="C74" s="408" t="s">
        <v>205</v>
      </c>
      <c r="D74" s="485">
        <v>7.6899999999999996E-2</v>
      </c>
      <c r="E74" s="374" t="s">
        <v>149</v>
      </c>
      <c r="F74" s="403" t="str">
        <f>VLOOKUP(E74,J74:M76,4,FALSE)</f>
        <v>N/A</v>
      </c>
      <c r="G74" s="486"/>
      <c r="H74" s="3"/>
      <c r="I74" s="3"/>
      <c r="J74" s="325" t="s">
        <v>149</v>
      </c>
      <c r="K74" s="93">
        <v>0</v>
      </c>
      <c r="L74" s="322" t="s">
        <v>67</v>
      </c>
      <c r="M74" s="94" t="s">
        <v>68</v>
      </c>
      <c r="N74" s="95"/>
      <c r="P74" s="61">
        <f>IFERROR(VLOOKUP(E74,J74:K76,2,FALSE),0)</f>
        <v>0</v>
      </c>
      <c r="Q74" s="79">
        <f>D74</f>
        <v>7.6899999999999996E-2</v>
      </c>
      <c r="R74" s="61">
        <f>Q74*P74</f>
        <v>0</v>
      </c>
    </row>
    <row r="75" spans="2:18" s="61" customFormat="1" ht="37.5" x14ac:dyDescent="0.35">
      <c r="B75" s="457"/>
      <c r="C75" s="408"/>
      <c r="D75" s="485"/>
      <c r="E75" s="375"/>
      <c r="F75" s="403"/>
      <c r="G75" s="488"/>
      <c r="H75" s="3"/>
      <c r="I75" s="3"/>
      <c r="J75" s="334" t="s">
        <v>207</v>
      </c>
      <c r="K75" s="80">
        <v>20</v>
      </c>
      <c r="L75" s="323" t="s">
        <v>81</v>
      </c>
      <c r="M75" s="85" t="s">
        <v>172</v>
      </c>
      <c r="N75" s="81"/>
    </row>
    <row r="76" spans="2:18" s="61" customFormat="1" ht="38.25" thickBot="1" x14ac:dyDescent="0.4">
      <c r="B76" s="457"/>
      <c r="C76" s="408"/>
      <c r="D76" s="485"/>
      <c r="E76" s="376"/>
      <c r="F76" s="403"/>
      <c r="G76" s="487"/>
      <c r="H76" s="3"/>
      <c r="I76" s="3"/>
      <c r="J76" s="340" t="s">
        <v>206</v>
      </c>
      <c r="K76" s="121">
        <v>10</v>
      </c>
      <c r="L76" s="333" t="s">
        <v>81</v>
      </c>
      <c r="M76" s="102" t="s">
        <v>172</v>
      </c>
      <c r="N76" s="103"/>
      <c r="Q76" s="79"/>
    </row>
    <row r="77" spans="2:18" s="61" customFormat="1" ht="18.75" x14ac:dyDescent="0.35">
      <c r="B77" s="383" t="s">
        <v>208</v>
      </c>
      <c r="C77" s="384" t="s">
        <v>209</v>
      </c>
      <c r="D77" s="459">
        <v>7.6899999999999996E-2</v>
      </c>
      <c r="E77" s="374" t="s">
        <v>149</v>
      </c>
      <c r="F77" s="393" t="str">
        <f>VLOOKUP(E77,J77:M79,4,FALSE)</f>
        <v>N/A</v>
      </c>
      <c r="G77" s="486"/>
      <c r="H77" s="3"/>
      <c r="I77" s="3"/>
      <c r="J77" s="327" t="s">
        <v>149</v>
      </c>
      <c r="K77" s="77">
        <v>0</v>
      </c>
      <c r="L77" s="326" t="s">
        <v>67</v>
      </c>
      <c r="M77" s="84" t="s">
        <v>68</v>
      </c>
      <c r="N77" s="78"/>
      <c r="P77" s="61">
        <f>IFERROR(VLOOKUP(E77,J77:K79,2,FALSE),0)</f>
        <v>0</v>
      </c>
      <c r="Q77" s="79">
        <f>D77</f>
        <v>7.6899999999999996E-2</v>
      </c>
      <c r="R77" s="61">
        <f>Q77*P77</f>
        <v>0</v>
      </c>
    </row>
    <row r="78" spans="2:18" s="61" customFormat="1" ht="75" x14ac:dyDescent="0.35">
      <c r="B78" s="386"/>
      <c r="C78" s="387"/>
      <c r="D78" s="484"/>
      <c r="E78" s="375"/>
      <c r="F78" s="394"/>
      <c r="G78" s="488"/>
      <c r="H78" s="3"/>
      <c r="I78" s="3"/>
      <c r="J78" s="334" t="s">
        <v>211</v>
      </c>
      <c r="K78" s="80">
        <v>10</v>
      </c>
      <c r="L78" s="323" t="s">
        <v>81</v>
      </c>
      <c r="M78" s="85" t="s">
        <v>212</v>
      </c>
      <c r="N78" s="81"/>
      <c r="Q78" s="79"/>
    </row>
    <row r="79" spans="2:18" s="61" customFormat="1" ht="75.75" thickBot="1" x14ac:dyDescent="0.4">
      <c r="B79" s="391"/>
      <c r="C79" s="392"/>
      <c r="D79" s="464"/>
      <c r="E79" s="376"/>
      <c r="F79" s="395"/>
      <c r="G79" s="487"/>
      <c r="H79" s="3"/>
      <c r="I79" s="3"/>
      <c r="J79" s="328" t="s">
        <v>210</v>
      </c>
      <c r="K79" s="82">
        <v>20</v>
      </c>
      <c r="L79" s="324" t="s">
        <v>81</v>
      </c>
      <c r="M79" s="83" t="s">
        <v>212</v>
      </c>
      <c r="N79" s="86"/>
    </row>
    <row r="80" spans="2:18" s="61" customFormat="1" ht="18.75" x14ac:dyDescent="0.35">
      <c r="B80" s="383" t="s">
        <v>208</v>
      </c>
      <c r="C80" s="384" t="s">
        <v>213</v>
      </c>
      <c r="D80" s="459">
        <v>7.6899999999999996E-2</v>
      </c>
      <c r="E80" s="374" t="s">
        <v>149</v>
      </c>
      <c r="F80" s="393" t="str">
        <f>VLOOKUP(E80,J80:M82,4,FALSE)</f>
        <v>N/A</v>
      </c>
      <c r="G80" s="486"/>
      <c r="H80" s="3"/>
      <c r="I80" s="3"/>
      <c r="J80" s="319" t="s">
        <v>149</v>
      </c>
      <c r="K80" s="77">
        <v>0</v>
      </c>
      <c r="L80" s="326" t="s">
        <v>67</v>
      </c>
      <c r="M80" s="84" t="s">
        <v>68</v>
      </c>
      <c r="N80" s="78"/>
      <c r="P80" s="61">
        <f>IFERROR(VLOOKUP(E80,J80:K82,2,FALSE),0)</f>
        <v>0</v>
      </c>
      <c r="Q80" s="79">
        <f>D80</f>
        <v>7.6899999999999996E-2</v>
      </c>
      <c r="R80" s="61">
        <f>Q80*P80</f>
        <v>0</v>
      </c>
    </row>
    <row r="81" spans="2:18" s="61" customFormat="1" ht="37.5" x14ac:dyDescent="0.35">
      <c r="B81" s="386"/>
      <c r="C81" s="387"/>
      <c r="D81" s="484"/>
      <c r="E81" s="375"/>
      <c r="F81" s="394"/>
      <c r="G81" s="488"/>
      <c r="H81" s="3"/>
      <c r="I81" s="3"/>
      <c r="J81" s="334" t="s">
        <v>215</v>
      </c>
      <c r="K81" s="80">
        <v>20</v>
      </c>
      <c r="L81" s="323" t="s">
        <v>81</v>
      </c>
      <c r="M81" s="85" t="s">
        <v>216</v>
      </c>
      <c r="N81" s="81"/>
      <c r="Q81" s="79"/>
    </row>
    <row r="82" spans="2:18" s="61" customFormat="1" ht="57" thickBot="1" x14ac:dyDescent="0.4">
      <c r="B82" s="391"/>
      <c r="C82" s="392"/>
      <c r="D82" s="464"/>
      <c r="E82" s="376"/>
      <c r="F82" s="395"/>
      <c r="G82" s="487"/>
      <c r="H82" s="3"/>
      <c r="I82" s="3"/>
      <c r="J82" s="328" t="s">
        <v>214</v>
      </c>
      <c r="K82" s="82">
        <v>10</v>
      </c>
      <c r="L82" s="324" t="s">
        <v>81</v>
      </c>
      <c r="M82" s="83" t="s">
        <v>217</v>
      </c>
      <c r="N82" s="86"/>
    </row>
    <row r="83" spans="2:18" s="61" customFormat="1" ht="18.75" x14ac:dyDescent="0.35">
      <c r="B83" s="432" t="s">
        <v>204</v>
      </c>
      <c r="C83" s="479" t="s">
        <v>218</v>
      </c>
      <c r="D83" s="463">
        <v>7.6899999999999996E-2</v>
      </c>
      <c r="E83" s="374" t="s">
        <v>119</v>
      </c>
      <c r="F83" s="413" t="str">
        <f>VLOOKUP(E83,J83:M84,4,FALSE)</f>
        <v>Evidence of calculation</v>
      </c>
      <c r="G83" s="486"/>
      <c r="H83" s="3"/>
      <c r="I83" s="3"/>
      <c r="J83" s="325" t="s">
        <v>149</v>
      </c>
      <c r="K83" s="93">
        <v>0</v>
      </c>
      <c r="L83" s="322" t="s">
        <v>67</v>
      </c>
      <c r="M83" s="94" t="s">
        <v>68</v>
      </c>
      <c r="N83" s="95"/>
      <c r="P83" s="61">
        <f>IFERROR(VLOOKUP(E83,J83:K84,2,FALSE),0)</f>
        <v>20</v>
      </c>
      <c r="Q83" s="79">
        <f>D83</f>
        <v>7.6899999999999996E-2</v>
      </c>
      <c r="R83" s="61">
        <f>Q83*P83</f>
        <v>1.5379999999999998</v>
      </c>
    </row>
    <row r="84" spans="2:18" s="61" customFormat="1" ht="38.25" thickBot="1" x14ac:dyDescent="0.4">
      <c r="B84" s="462"/>
      <c r="C84" s="480"/>
      <c r="D84" s="460"/>
      <c r="E84" s="376"/>
      <c r="F84" s="494"/>
      <c r="G84" s="487"/>
      <c r="H84" s="3"/>
      <c r="I84" s="3"/>
      <c r="J84" s="336" t="s">
        <v>119</v>
      </c>
      <c r="K84" s="121">
        <v>20</v>
      </c>
      <c r="L84" s="333" t="s">
        <v>81</v>
      </c>
      <c r="M84" s="102" t="s">
        <v>219</v>
      </c>
      <c r="N84" s="103"/>
    </row>
    <row r="85" spans="2:18" s="61" customFormat="1" ht="18.75" x14ac:dyDescent="0.35">
      <c r="B85" s="442" t="s">
        <v>204</v>
      </c>
      <c r="C85" s="407" t="s">
        <v>220</v>
      </c>
      <c r="D85" s="489">
        <v>7.6899999999999996E-2</v>
      </c>
      <c r="E85" s="374" t="s">
        <v>149</v>
      </c>
      <c r="F85" s="429" t="str">
        <f>VLOOKUP(E85,J85:M86,4,FALSE)</f>
        <v>N/A</v>
      </c>
      <c r="G85" s="486"/>
      <c r="H85" s="3"/>
      <c r="I85" s="3"/>
      <c r="J85" s="319" t="s">
        <v>149</v>
      </c>
      <c r="K85" s="77">
        <v>0</v>
      </c>
      <c r="L85" s="326" t="s">
        <v>67</v>
      </c>
      <c r="M85" s="84" t="s">
        <v>68</v>
      </c>
      <c r="N85" s="78"/>
      <c r="P85" s="61">
        <f>IFERROR(VLOOKUP(E85,J85:K86,2,FALSE),0)</f>
        <v>0</v>
      </c>
      <c r="Q85" s="79">
        <f>D85</f>
        <v>7.6899999999999996E-2</v>
      </c>
      <c r="R85" s="61">
        <f>Q85*P85</f>
        <v>0</v>
      </c>
    </row>
    <row r="86" spans="2:18" s="61" customFormat="1" ht="16.350000000000001" customHeight="1" thickBot="1" x14ac:dyDescent="0.4">
      <c r="B86" s="443"/>
      <c r="C86" s="409"/>
      <c r="D86" s="490"/>
      <c r="E86" s="376"/>
      <c r="F86" s="431"/>
      <c r="G86" s="487"/>
      <c r="H86" s="3"/>
      <c r="I86" s="3"/>
      <c r="J86" s="321" t="s">
        <v>119</v>
      </c>
      <c r="K86" s="82">
        <v>20</v>
      </c>
      <c r="L86" s="324" t="s">
        <v>81</v>
      </c>
      <c r="M86" s="83" t="s">
        <v>221</v>
      </c>
      <c r="N86" s="86"/>
    </row>
    <row r="87" spans="2:18" s="61" customFormat="1" ht="18.75" x14ac:dyDescent="0.35">
      <c r="B87" s="442" t="s">
        <v>222</v>
      </c>
      <c r="C87" s="407" t="s">
        <v>223</v>
      </c>
      <c r="D87" s="489">
        <v>7.6899999999999996E-2</v>
      </c>
      <c r="E87" s="374" t="s">
        <v>224</v>
      </c>
      <c r="F87" s="429" t="str">
        <f>VLOOKUP(E87,J87:M89,4,FALSE)</f>
        <v>Evidence of the recycled packaging content</v>
      </c>
      <c r="G87" s="486"/>
      <c r="H87" s="3"/>
      <c r="I87" s="3"/>
      <c r="J87" s="319" t="s">
        <v>149</v>
      </c>
      <c r="K87" s="77">
        <v>0</v>
      </c>
      <c r="L87" s="326" t="s">
        <v>67</v>
      </c>
      <c r="M87" s="84" t="s">
        <v>68</v>
      </c>
      <c r="N87" s="78"/>
      <c r="P87" s="61">
        <f>IFERROR(VLOOKUP(E87,J87:K89,2,FALSE),0)</f>
        <v>10</v>
      </c>
      <c r="Q87" s="79">
        <f>D87</f>
        <v>7.6899999999999996E-2</v>
      </c>
      <c r="R87" s="61">
        <f>Q87*P87</f>
        <v>0.76899999999999991</v>
      </c>
    </row>
    <row r="88" spans="2:18" s="61" customFormat="1" ht="15.6" customHeight="1" x14ac:dyDescent="0.35">
      <c r="B88" s="457"/>
      <c r="C88" s="408"/>
      <c r="D88" s="485"/>
      <c r="E88" s="375"/>
      <c r="F88" s="430"/>
      <c r="G88" s="488"/>
      <c r="H88" s="3"/>
      <c r="I88" s="3"/>
      <c r="J88" s="334" t="s">
        <v>224</v>
      </c>
      <c r="K88" s="80">
        <v>10</v>
      </c>
      <c r="L88" s="323" t="s">
        <v>81</v>
      </c>
      <c r="M88" s="85" t="s">
        <v>225</v>
      </c>
      <c r="N88" s="81"/>
    </row>
    <row r="89" spans="2:18" s="61" customFormat="1" ht="41.1" customHeight="1" thickBot="1" x14ac:dyDescent="0.4">
      <c r="B89" s="443"/>
      <c r="C89" s="409"/>
      <c r="D89" s="490"/>
      <c r="E89" s="376"/>
      <c r="F89" s="431"/>
      <c r="G89" s="487"/>
      <c r="H89" s="3"/>
      <c r="I89" s="3"/>
      <c r="J89" s="328" t="s">
        <v>226</v>
      </c>
      <c r="K89" s="82">
        <v>20</v>
      </c>
      <c r="L89" s="324" t="s">
        <v>81</v>
      </c>
      <c r="M89" s="83" t="s">
        <v>225</v>
      </c>
      <c r="N89" s="86"/>
    </row>
    <row r="90" spans="2:18" s="61" customFormat="1" ht="18.75" x14ac:dyDescent="0.35">
      <c r="B90" s="457" t="s">
        <v>222</v>
      </c>
      <c r="C90" s="408" t="s">
        <v>227</v>
      </c>
      <c r="D90" s="485">
        <v>7.6899999999999996E-2</v>
      </c>
      <c r="E90" s="374" t="s">
        <v>149</v>
      </c>
      <c r="F90" s="430" t="str">
        <f>VLOOKUP(E90,J90:M91,4,FALSE)</f>
        <v>N/A</v>
      </c>
      <c r="G90" s="486"/>
      <c r="H90" s="3"/>
      <c r="I90" s="3"/>
      <c r="J90" s="325" t="s">
        <v>149</v>
      </c>
      <c r="K90" s="93">
        <v>0</v>
      </c>
      <c r="L90" s="322" t="s">
        <v>67</v>
      </c>
      <c r="M90" s="94" t="s">
        <v>68</v>
      </c>
      <c r="N90" s="95"/>
      <c r="P90" s="61">
        <f>IFERROR(VLOOKUP(E90,J90:K91,2,FALSE),0)</f>
        <v>0</v>
      </c>
      <c r="Q90" s="79">
        <f>D90</f>
        <v>7.6899999999999996E-2</v>
      </c>
      <c r="R90" s="61">
        <f>Q90*P90</f>
        <v>0</v>
      </c>
    </row>
    <row r="91" spans="2:18" s="61" customFormat="1" ht="19.5" thickBot="1" x14ac:dyDescent="0.4">
      <c r="B91" s="457"/>
      <c r="C91" s="408"/>
      <c r="D91" s="485"/>
      <c r="E91" s="376"/>
      <c r="F91" s="430"/>
      <c r="G91" s="487"/>
      <c r="H91" s="3"/>
      <c r="I91" s="3"/>
      <c r="J91" s="336" t="s">
        <v>119</v>
      </c>
      <c r="K91" s="121">
        <v>20</v>
      </c>
      <c r="L91" s="333" t="s">
        <v>67</v>
      </c>
      <c r="M91" s="102" t="s">
        <v>68</v>
      </c>
      <c r="N91" s="103"/>
    </row>
    <row r="92" spans="2:18" s="61" customFormat="1" ht="18.75" x14ac:dyDescent="0.35">
      <c r="B92" s="383" t="s">
        <v>228</v>
      </c>
      <c r="C92" s="384" t="s">
        <v>229</v>
      </c>
      <c r="D92" s="459">
        <v>7.6899999999999996E-2</v>
      </c>
      <c r="E92" s="374" t="s">
        <v>149</v>
      </c>
      <c r="F92" s="393" t="str">
        <f>VLOOKUP(E92,J92:M93,4,FALSE)</f>
        <v>N/A</v>
      </c>
      <c r="G92" s="486"/>
      <c r="H92" s="3"/>
      <c r="I92" s="3"/>
      <c r="J92" s="319" t="s">
        <v>149</v>
      </c>
      <c r="K92" s="77">
        <v>0</v>
      </c>
      <c r="L92" s="326" t="s">
        <v>67</v>
      </c>
      <c r="M92" s="84" t="s">
        <v>68</v>
      </c>
      <c r="N92" s="78"/>
      <c r="P92" s="61">
        <f>IFERROR(VLOOKUP(E92,J92:K93,2,FALSE),0)</f>
        <v>0</v>
      </c>
      <c r="Q92" s="79">
        <f>D92</f>
        <v>7.6899999999999996E-2</v>
      </c>
      <c r="R92" s="61">
        <f>Q92*P92</f>
        <v>0</v>
      </c>
    </row>
    <row r="93" spans="2:18" s="61" customFormat="1" ht="38.25" thickBot="1" x14ac:dyDescent="0.4">
      <c r="B93" s="391"/>
      <c r="C93" s="392"/>
      <c r="D93" s="464"/>
      <c r="E93" s="376"/>
      <c r="F93" s="395"/>
      <c r="G93" s="487"/>
      <c r="H93" s="3"/>
      <c r="I93" s="3"/>
      <c r="J93" s="321" t="s">
        <v>119</v>
      </c>
      <c r="K93" s="82">
        <v>20</v>
      </c>
      <c r="L93" s="324" t="s">
        <v>81</v>
      </c>
      <c r="M93" s="83" t="s">
        <v>230</v>
      </c>
      <c r="N93" s="86"/>
    </row>
    <row r="94" spans="2:18" s="61" customFormat="1" ht="18.75" x14ac:dyDescent="0.35">
      <c r="B94" s="442" t="s">
        <v>231</v>
      </c>
      <c r="C94" s="441" t="s">
        <v>232</v>
      </c>
      <c r="D94" s="459">
        <v>7.6899999999999996E-2</v>
      </c>
      <c r="E94" s="374" t="s">
        <v>67</v>
      </c>
      <c r="F94" s="393" t="str">
        <f>VLOOKUP(E94,J94:M95,4,FALSE)</f>
        <v>N/A</v>
      </c>
      <c r="G94" s="486"/>
      <c r="H94" s="3"/>
      <c r="I94" s="3"/>
      <c r="J94" s="313" t="s">
        <v>67</v>
      </c>
      <c r="K94" s="77">
        <v>0</v>
      </c>
      <c r="L94" s="316" t="s">
        <v>67</v>
      </c>
      <c r="M94" s="316" t="s">
        <v>68</v>
      </c>
      <c r="N94" s="78"/>
      <c r="P94" s="61">
        <f>IFERROR(VLOOKUP(E94,J94:K95,2,FALSE),0)</f>
        <v>0</v>
      </c>
      <c r="Q94" s="79">
        <f>D94</f>
        <v>7.6899999999999996E-2</v>
      </c>
      <c r="R94" s="61">
        <f>Q94*P94</f>
        <v>0</v>
      </c>
    </row>
    <row r="95" spans="2:18" s="61" customFormat="1" ht="49.35" customHeight="1" thickBot="1" x14ac:dyDescent="0.4">
      <c r="B95" s="457"/>
      <c r="C95" s="458"/>
      <c r="D95" s="460"/>
      <c r="E95" s="376"/>
      <c r="F95" s="494"/>
      <c r="G95" s="487"/>
      <c r="H95" s="3"/>
      <c r="I95" s="3"/>
      <c r="J95" s="136" t="s">
        <v>119</v>
      </c>
      <c r="K95" s="121">
        <v>20</v>
      </c>
      <c r="L95" s="137" t="s">
        <v>81</v>
      </c>
      <c r="M95" s="137" t="s">
        <v>233</v>
      </c>
      <c r="N95" s="103"/>
    </row>
    <row r="96" spans="2:18" s="61" customFormat="1" ht="18.75" x14ac:dyDescent="0.35">
      <c r="B96" s="383" t="s">
        <v>234</v>
      </c>
      <c r="C96" s="384" t="s">
        <v>235</v>
      </c>
      <c r="D96" s="459">
        <v>7.6899999999999996E-2</v>
      </c>
      <c r="E96" s="374" t="s">
        <v>68</v>
      </c>
      <c r="F96" s="393" t="str">
        <f>VLOOKUP(E96,J96:M98,4,FALSE)</f>
        <v>Please confirm that is issue is not relevant to you</v>
      </c>
      <c r="G96" s="486"/>
      <c r="H96" s="3"/>
      <c r="I96" s="3"/>
      <c r="J96" s="313" t="s">
        <v>67</v>
      </c>
      <c r="K96" s="77">
        <v>0</v>
      </c>
      <c r="L96" s="316" t="s">
        <v>67</v>
      </c>
      <c r="M96" s="316" t="s">
        <v>68</v>
      </c>
      <c r="N96" s="78"/>
      <c r="P96" s="61">
        <f>IFERROR(VLOOKUP(E96,J96:K98,2,FALSE),0)</f>
        <v>20</v>
      </c>
      <c r="Q96" s="79">
        <f>D96</f>
        <v>7.6899999999999996E-2</v>
      </c>
      <c r="R96" s="61">
        <f>Q96*P96</f>
        <v>1.5379999999999998</v>
      </c>
    </row>
    <row r="97" spans="2:14" s="61" customFormat="1" ht="37.5" x14ac:dyDescent="0.35">
      <c r="B97" s="386"/>
      <c r="C97" s="387"/>
      <c r="D97" s="484"/>
      <c r="E97" s="375"/>
      <c r="F97" s="394"/>
      <c r="G97" s="488"/>
      <c r="H97" s="3"/>
      <c r="I97" s="3"/>
      <c r="J97" s="314" t="s">
        <v>119</v>
      </c>
      <c r="K97" s="80">
        <v>20</v>
      </c>
      <c r="L97" s="317" t="s">
        <v>81</v>
      </c>
      <c r="M97" s="317" t="s">
        <v>172</v>
      </c>
      <c r="N97" s="81"/>
    </row>
    <row r="98" spans="2:14" s="61" customFormat="1" ht="70.7" customHeight="1" thickBot="1" x14ac:dyDescent="0.4">
      <c r="B98" s="391"/>
      <c r="C98" s="392"/>
      <c r="D98" s="464"/>
      <c r="E98" s="376"/>
      <c r="F98" s="395"/>
      <c r="G98" s="487"/>
      <c r="H98" s="3"/>
      <c r="I98" s="3"/>
      <c r="J98" s="315" t="s">
        <v>68</v>
      </c>
      <c r="K98" s="82">
        <v>20</v>
      </c>
      <c r="L98" s="318" t="s">
        <v>236</v>
      </c>
      <c r="M98" s="318" t="s">
        <v>237</v>
      </c>
      <c r="N98" s="86"/>
    </row>
    <row r="99" spans="2:14" s="61" customFormat="1" ht="18.75" x14ac:dyDescent="0.35">
      <c r="B99" s="64"/>
      <c r="C99" s="64"/>
      <c r="D99" s="64"/>
      <c r="E99" s="64"/>
      <c r="F99" s="64"/>
      <c r="G99" s="64"/>
      <c r="H99" s="3"/>
      <c r="I99" s="3"/>
      <c r="J99" s="64"/>
      <c r="K99" s="63"/>
      <c r="L99" s="64"/>
      <c r="M99" s="64"/>
      <c r="N99" s="64"/>
    </row>
    <row r="100" spans="2:14" s="61" customFormat="1" ht="18.75" x14ac:dyDescent="0.35">
      <c r="B100" s="64"/>
      <c r="C100" s="64"/>
      <c r="D100" s="64"/>
      <c r="E100" s="64"/>
      <c r="F100" s="64"/>
      <c r="G100" s="64"/>
      <c r="H100" s="3"/>
      <c r="I100" s="3"/>
      <c r="J100" s="64"/>
      <c r="K100" s="63"/>
      <c r="L100" s="64"/>
      <c r="M100" s="64"/>
      <c r="N100" s="64"/>
    </row>
    <row r="101" spans="2:14" s="61" customFormat="1" ht="18.75" hidden="1" x14ac:dyDescent="0.35">
      <c r="B101" s="64"/>
      <c r="C101" s="64"/>
      <c r="D101" s="64"/>
      <c r="E101" s="64"/>
      <c r="F101" s="64"/>
      <c r="G101" s="64"/>
      <c r="H101" s="3"/>
      <c r="I101" s="3"/>
      <c r="J101" s="64"/>
      <c r="K101" s="63"/>
      <c r="L101" s="64"/>
      <c r="M101" s="64"/>
      <c r="N101" s="64"/>
    </row>
    <row r="102" spans="2:14" s="61" customFormat="1" ht="18.75" hidden="1" x14ac:dyDescent="0.35">
      <c r="B102" s="64"/>
      <c r="C102" s="64"/>
      <c r="D102" s="64"/>
      <c r="E102" s="64"/>
      <c r="F102" s="64"/>
      <c r="G102" s="64"/>
      <c r="H102" s="3"/>
      <c r="I102" s="3"/>
      <c r="J102" s="64"/>
      <c r="K102" s="63"/>
      <c r="L102" s="64"/>
      <c r="M102" s="64"/>
      <c r="N102" s="64"/>
    </row>
    <row r="103" spans="2:14" s="61" customFormat="1" ht="18.75" hidden="1" x14ac:dyDescent="0.35">
      <c r="B103" s="64"/>
      <c r="C103" s="64"/>
      <c r="D103" s="64"/>
      <c r="E103" s="64"/>
      <c r="F103" s="64"/>
      <c r="G103" s="64"/>
      <c r="H103" s="3"/>
      <c r="I103" s="3"/>
      <c r="J103" s="64"/>
      <c r="K103" s="63"/>
      <c r="L103" s="64"/>
      <c r="M103" s="64"/>
      <c r="N103" s="64"/>
    </row>
    <row r="104" spans="2:14" s="61" customFormat="1" ht="18.75" hidden="1" x14ac:dyDescent="0.35">
      <c r="B104" s="64"/>
      <c r="C104" s="64"/>
      <c r="D104" s="138"/>
      <c r="E104" s="138"/>
      <c r="F104" s="138"/>
      <c r="G104" s="138"/>
      <c r="H104" s="3"/>
      <c r="I104" s="3"/>
      <c r="J104" s="64"/>
      <c r="K104" s="63"/>
      <c r="L104" s="64"/>
      <c r="M104" s="64"/>
      <c r="N104" s="64"/>
    </row>
    <row r="105" spans="2:14" s="61" customFormat="1" ht="18.75" hidden="1" x14ac:dyDescent="0.35">
      <c r="B105" s="64"/>
      <c r="C105" s="64"/>
      <c r="D105" s="64"/>
      <c r="E105" s="64"/>
      <c r="F105" s="64"/>
      <c r="G105" s="64"/>
      <c r="H105" s="3"/>
      <c r="I105" s="3"/>
      <c r="J105" s="64"/>
      <c r="K105" s="63"/>
      <c r="L105" s="64"/>
      <c r="M105" s="64"/>
      <c r="N105" s="64"/>
    </row>
    <row r="106" spans="2:14" s="61" customFormat="1" ht="18.75" hidden="1" x14ac:dyDescent="0.35">
      <c r="B106" s="64"/>
      <c r="C106" s="64"/>
      <c r="D106" s="64"/>
      <c r="E106" s="64"/>
      <c r="F106" s="64"/>
      <c r="G106" s="64"/>
      <c r="H106" s="3"/>
      <c r="I106" s="3"/>
      <c r="J106" s="64"/>
      <c r="K106" s="63"/>
      <c r="L106" s="64"/>
      <c r="M106" s="64"/>
      <c r="N106" s="64"/>
    </row>
    <row r="107" spans="2:14" s="61" customFormat="1" ht="18.75" hidden="1" x14ac:dyDescent="0.35">
      <c r="B107" s="64"/>
      <c r="C107" s="64"/>
      <c r="D107" s="64"/>
      <c r="E107" s="64"/>
      <c r="F107" s="64"/>
      <c r="G107" s="64"/>
      <c r="H107" s="3"/>
      <c r="I107" s="3"/>
      <c r="J107" s="64"/>
      <c r="K107" s="63"/>
      <c r="L107" s="64"/>
      <c r="M107" s="64"/>
      <c r="N107" s="64"/>
    </row>
    <row r="108" spans="2:14" s="61" customFormat="1" ht="18.75" hidden="1" x14ac:dyDescent="0.35">
      <c r="B108" s="64"/>
      <c r="C108" s="64"/>
      <c r="D108" s="64"/>
      <c r="E108" s="64"/>
      <c r="F108" s="64"/>
      <c r="G108" s="64"/>
      <c r="H108" s="3"/>
      <c r="I108" s="3"/>
      <c r="J108" s="64"/>
      <c r="K108" s="63"/>
      <c r="L108" s="64"/>
      <c r="M108" s="64"/>
      <c r="N108" s="64"/>
    </row>
    <row r="109" spans="2:14" s="61" customFormat="1" ht="18.75" hidden="1" x14ac:dyDescent="0.35">
      <c r="B109" s="64"/>
      <c r="C109" s="64"/>
      <c r="D109" s="64"/>
      <c r="E109" s="64"/>
      <c r="F109" s="64"/>
      <c r="G109" s="64"/>
      <c r="H109" s="3"/>
      <c r="I109" s="3"/>
      <c r="J109" s="64"/>
      <c r="K109" s="63"/>
      <c r="L109" s="64"/>
      <c r="M109" s="64"/>
      <c r="N109" s="64"/>
    </row>
    <row r="110" spans="2:14" s="61" customFormat="1" ht="18.75" hidden="1" x14ac:dyDescent="0.35">
      <c r="B110" s="64"/>
      <c r="C110" s="64"/>
      <c r="D110" s="64"/>
      <c r="E110" s="64"/>
      <c r="F110" s="64"/>
      <c r="G110" s="64"/>
      <c r="H110" s="3"/>
      <c r="I110" s="3"/>
      <c r="J110" s="64"/>
      <c r="K110" s="63"/>
      <c r="L110" s="64"/>
      <c r="M110" s="64"/>
      <c r="N110" s="64"/>
    </row>
    <row r="111" spans="2:14" s="61" customFormat="1" ht="18.75" hidden="1" x14ac:dyDescent="0.35">
      <c r="B111" s="64"/>
      <c r="C111" s="64"/>
      <c r="D111" s="64"/>
      <c r="E111" s="64"/>
      <c r="F111" s="64"/>
      <c r="G111" s="64"/>
      <c r="H111" s="3"/>
      <c r="I111" s="3"/>
      <c r="J111" s="64"/>
      <c r="K111" s="63"/>
      <c r="L111" s="64"/>
      <c r="M111" s="64"/>
      <c r="N111" s="64"/>
    </row>
    <row r="112" spans="2:14" s="61" customFormat="1" ht="18.75" hidden="1" x14ac:dyDescent="0.35">
      <c r="B112" s="64"/>
      <c r="C112" s="64"/>
      <c r="D112" s="64"/>
      <c r="E112" s="64"/>
      <c r="F112" s="64"/>
      <c r="G112" s="64"/>
      <c r="H112" s="3"/>
      <c r="I112" s="3"/>
      <c r="J112" s="64"/>
      <c r="K112" s="63"/>
      <c r="L112" s="64"/>
      <c r="M112" s="64"/>
      <c r="N112" s="64"/>
    </row>
    <row r="113" spans="2:18" s="61" customFormat="1" ht="18.75" hidden="1" x14ac:dyDescent="0.35">
      <c r="B113" s="64"/>
      <c r="C113" s="64"/>
      <c r="D113" s="64"/>
      <c r="E113" s="64"/>
      <c r="F113" s="64"/>
      <c r="G113" s="64"/>
      <c r="H113" s="3"/>
      <c r="I113" s="3"/>
      <c r="J113" s="64"/>
      <c r="K113" s="63"/>
      <c r="L113" s="64"/>
      <c r="M113" s="64"/>
      <c r="N113" s="64"/>
    </row>
    <row r="114" spans="2:18" s="61" customFormat="1" ht="18.75" hidden="1" x14ac:dyDescent="0.35">
      <c r="B114" s="64"/>
      <c r="C114" s="64"/>
      <c r="D114" s="64"/>
      <c r="E114" s="64"/>
      <c r="F114" s="64"/>
      <c r="G114" s="64"/>
      <c r="H114" s="3"/>
      <c r="I114" s="3"/>
      <c r="J114" s="64"/>
      <c r="K114" s="63"/>
      <c r="L114" s="64"/>
      <c r="M114" s="64"/>
      <c r="N114" s="64"/>
    </row>
    <row r="115" spans="2:18" s="61" customFormat="1" ht="18.75" hidden="1" x14ac:dyDescent="0.35">
      <c r="B115" s="64"/>
      <c r="C115" s="64"/>
      <c r="D115" s="64"/>
      <c r="E115" s="64"/>
      <c r="F115" s="64"/>
      <c r="G115" s="64"/>
      <c r="H115" s="3"/>
      <c r="I115" s="3"/>
      <c r="J115" s="64"/>
      <c r="K115" s="63"/>
      <c r="L115" s="64"/>
      <c r="M115" s="64"/>
      <c r="N115" s="64"/>
    </row>
    <row r="116" spans="2:18" s="61" customFormat="1" ht="18.75" hidden="1" x14ac:dyDescent="0.35">
      <c r="B116" s="64"/>
      <c r="C116" s="64"/>
      <c r="D116" s="64"/>
      <c r="E116" s="64"/>
      <c r="F116" s="64"/>
      <c r="G116" s="64"/>
      <c r="H116" s="3"/>
      <c r="I116" s="3"/>
      <c r="J116" s="64"/>
      <c r="K116" s="63"/>
      <c r="L116" s="64"/>
      <c r="M116" s="64"/>
      <c r="N116" s="64"/>
    </row>
    <row r="117" spans="2:18" s="61" customFormat="1" ht="18.75" hidden="1" x14ac:dyDescent="0.35">
      <c r="B117" s="64"/>
      <c r="C117" s="64"/>
      <c r="D117" s="64"/>
      <c r="E117" s="64"/>
      <c r="F117" s="64"/>
      <c r="G117" s="64"/>
      <c r="H117" s="3"/>
      <c r="I117" s="3"/>
      <c r="J117" s="64"/>
      <c r="K117" s="63"/>
      <c r="L117" s="64"/>
      <c r="M117" s="64"/>
      <c r="N117" s="64"/>
    </row>
    <row r="118" spans="2:18" s="61" customFormat="1" ht="18.75" hidden="1" x14ac:dyDescent="0.35">
      <c r="B118" s="64"/>
      <c r="C118" s="64"/>
      <c r="D118" s="64"/>
      <c r="E118" s="64"/>
      <c r="F118" s="64"/>
      <c r="G118" s="64"/>
      <c r="H118" s="3"/>
      <c r="I118" s="3"/>
      <c r="J118" s="64"/>
      <c r="K118" s="63"/>
      <c r="L118" s="64"/>
      <c r="M118" s="64"/>
      <c r="N118" s="64"/>
    </row>
    <row r="119" spans="2:18" s="61" customFormat="1" ht="18.75" hidden="1" x14ac:dyDescent="0.35">
      <c r="B119" s="64"/>
      <c r="C119" s="64"/>
      <c r="D119" s="64"/>
      <c r="E119" s="64"/>
      <c r="F119" s="64"/>
      <c r="G119" s="64"/>
      <c r="H119" s="3"/>
      <c r="I119" s="3"/>
      <c r="J119" s="64"/>
      <c r="K119" s="63"/>
      <c r="L119" s="64"/>
      <c r="M119" s="64"/>
      <c r="N119" s="64"/>
    </row>
    <row r="120" spans="2:18" s="61" customFormat="1" ht="18.75" hidden="1" x14ac:dyDescent="0.35">
      <c r="B120" s="64"/>
      <c r="C120" s="64"/>
      <c r="D120" s="64"/>
      <c r="E120" s="64"/>
      <c r="F120" s="64"/>
      <c r="G120" s="64"/>
      <c r="H120" s="3"/>
      <c r="I120" s="3"/>
      <c r="J120" s="64"/>
      <c r="K120" s="63"/>
      <c r="L120" s="64"/>
      <c r="M120" s="64"/>
      <c r="N120" s="64"/>
    </row>
    <row r="121" spans="2:18" s="61" customFormat="1" ht="18.75" hidden="1" x14ac:dyDescent="0.35">
      <c r="B121" s="64"/>
      <c r="C121" s="64"/>
      <c r="D121" s="64"/>
      <c r="E121" s="64"/>
      <c r="F121" s="64"/>
      <c r="G121" s="64"/>
      <c r="H121" s="3"/>
      <c r="I121" s="3"/>
      <c r="J121" s="64"/>
      <c r="K121" s="63"/>
      <c r="L121" s="64"/>
      <c r="M121" s="64"/>
      <c r="N121" s="64"/>
    </row>
    <row r="122" spans="2:18" s="61" customFormat="1" ht="18.75" hidden="1" x14ac:dyDescent="0.35">
      <c r="B122" s="64"/>
      <c r="C122" s="64"/>
      <c r="D122" s="64"/>
      <c r="E122" s="64"/>
      <c r="F122" s="64"/>
      <c r="G122" s="64"/>
      <c r="H122" s="3"/>
      <c r="I122" s="3"/>
      <c r="J122" s="64"/>
      <c r="K122" s="63"/>
      <c r="L122" s="64"/>
      <c r="M122" s="64"/>
      <c r="N122" s="64"/>
    </row>
    <row r="123" spans="2:18" s="61" customFormat="1" ht="18.75" hidden="1" x14ac:dyDescent="0.35">
      <c r="B123" s="64"/>
      <c r="C123" s="64"/>
      <c r="D123" s="64"/>
      <c r="E123" s="64"/>
      <c r="F123" s="64"/>
      <c r="G123" s="64"/>
      <c r="H123" s="3"/>
      <c r="I123" s="3"/>
      <c r="J123" s="64"/>
      <c r="K123" s="63"/>
      <c r="L123" s="64"/>
      <c r="M123" s="64"/>
      <c r="N123" s="64"/>
    </row>
    <row r="124" spans="2:18" s="61" customFormat="1" ht="18.75" hidden="1" x14ac:dyDescent="0.35">
      <c r="B124" s="64"/>
      <c r="C124" s="64"/>
      <c r="D124" s="64"/>
      <c r="E124" s="64"/>
      <c r="F124" s="64"/>
      <c r="G124" s="64"/>
      <c r="H124" s="3"/>
      <c r="I124" s="3"/>
      <c r="J124" s="64"/>
      <c r="K124" s="63"/>
      <c r="L124" s="64"/>
      <c r="M124" s="64"/>
      <c r="N124" s="64"/>
    </row>
    <row r="125" spans="2:18" s="61" customFormat="1" ht="18.75" hidden="1" x14ac:dyDescent="0.35">
      <c r="B125" s="64"/>
      <c r="C125" s="64"/>
      <c r="D125" s="64"/>
      <c r="E125" s="64"/>
      <c r="F125" s="64"/>
      <c r="G125" s="64"/>
      <c r="H125" s="3"/>
      <c r="I125" s="3"/>
      <c r="J125" s="64"/>
      <c r="K125" s="63"/>
      <c r="L125" s="64"/>
      <c r="M125" s="64"/>
      <c r="N125" s="64"/>
    </row>
    <row r="126" spans="2:18" s="61" customFormat="1" ht="18.75" hidden="1" x14ac:dyDescent="0.35">
      <c r="B126" s="64"/>
      <c r="C126" s="64"/>
      <c r="D126" s="64"/>
      <c r="E126" s="64"/>
      <c r="F126" s="64"/>
      <c r="G126" s="64"/>
      <c r="H126" s="3"/>
      <c r="I126" s="3"/>
      <c r="J126" s="64"/>
      <c r="K126" s="63"/>
      <c r="L126" s="64"/>
      <c r="M126" s="64"/>
      <c r="N126" s="64"/>
    </row>
    <row r="127" spans="2:18" s="61" customFormat="1" ht="18.75" hidden="1" x14ac:dyDescent="0.35">
      <c r="B127" s="64"/>
      <c r="C127" s="64"/>
      <c r="D127" s="64"/>
      <c r="E127" s="64"/>
      <c r="F127" s="64"/>
      <c r="G127" s="64"/>
      <c r="H127" s="3"/>
      <c r="I127" s="3"/>
      <c r="J127" s="64"/>
      <c r="K127" s="63"/>
      <c r="L127" s="64"/>
      <c r="M127" s="64"/>
      <c r="N127" s="64"/>
      <c r="R127" s="3"/>
    </row>
    <row r="128" spans="2:18" s="61" customFormat="1" ht="18.75" hidden="1" x14ac:dyDescent="0.35">
      <c r="B128" s="64"/>
      <c r="C128" s="64"/>
      <c r="D128" s="64"/>
      <c r="E128" s="64"/>
      <c r="F128" s="64"/>
      <c r="G128" s="64"/>
      <c r="H128" s="3"/>
      <c r="I128" s="3"/>
      <c r="J128" s="64"/>
      <c r="K128" s="63"/>
      <c r="L128" s="64"/>
      <c r="M128" s="64"/>
      <c r="N128" s="64"/>
      <c r="R128" s="3"/>
    </row>
    <row r="129" spans="2:18" s="61" customFormat="1" ht="18.75" hidden="1" x14ac:dyDescent="0.35">
      <c r="B129" s="64"/>
      <c r="C129" s="64"/>
      <c r="D129" s="64"/>
      <c r="E129" s="64"/>
      <c r="F129" s="64"/>
      <c r="G129" s="64"/>
      <c r="H129" s="3"/>
      <c r="I129" s="3"/>
      <c r="J129" s="64"/>
      <c r="K129" s="63"/>
      <c r="L129" s="64"/>
      <c r="M129" s="64"/>
      <c r="N129" s="64"/>
      <c r="R129" s="3"/>
    </row>
    <row r="130" spans="2:18" s="61" customFormat="1" ht="18.75" hidden="1" x14ac:dyDescent="0.35">
      <c r="B130" s="64"/>
      <c r="C130" s="64"/>
      <c r="D130" s="64"/>
      <c r="E130" s="64"/>
      <c r="F130" s="64"/>
      <c r="G130" s="64"/>
      <c r="H130" s="3"/>
      <c r="I130" s="3"/>
      <c r="J130" s="64"/>
      <c r="K130" s="63"/>
      <c r="L130" s="64"/>
      <c r="M130" s="64"/>
      <c r="N130" s="64"/>
      <c r="R130" s="3"/>
    </row>
    <row r="131" spans="2:18" s="61" customFormat="1" ht="18.75" hidden="1" x14ac:dyDescent="0.35">
      <c r="B131" s="64"/>
      <c r="C131" s="64"/>
      <c r="D131" s="64"/>
      <c r="E131" s="64"/>
      <c r="F131" s="64"/>
      <c r="G131" s="64"/>
      <c r="H131" s="3"/>
      <c r="I131" s="3"/>
      <c r="J131" s="64"/>
      <c r="K131" s="63"/>
      <c r="L131" s="64"/>
      <c r="M131" s="64"/>
      <c r="N131" s="64"/>
      <c r="R131" s="3"/>
    </row>
    <row r="132" spans="2:18" s="61" customFormat="1" ht="18.75" hidden="1" x14ac:dyDescent="0.35">
      <c r="B132" s="64"/>
      <c r="C132" s="64"/>
      <c r="D132" s="64"/>
      <c r="E132" s="64"/>
      <c r="F132" s="64"/>
      <c r="G132" s="64"/>
      <c r="H132" s="3"/>
      <c r="I132" s="3"/>
      <c r="J132" s="64"/>
      <c r="K132" s="63"/>
      <c r="L132" s="64"/>
      <c r="M132" s="64"/>
      <c r="N132" s="64"/>
      <c r="R132" s="3"/>
    </row>
    <row r="133" spans="2:18" ht="18.75" hidden="1" x14ac:dyDescent="0.35">
      <c r="P133" s="61"/>
      <c r="Q133" s="61"/>
    </row>
    <row r="134" spans="2:18" ht="18.75" hidden="1" x14ac:dyDescent="0.35">
      <c r="P134" s="61"/>
      <c r="Q134" s="61"/>
    </row>
    <row r="135" spans="2:18" ht="18.75" hidden="1" x14ac:dyDescent="0.35">
      <c r="P135" s="61"/>
      <c r="Q135" s="61"/>
    </row>
    <row r="136" spans="2:18" ht="18.75" hidden="1" x14ac:dyDescent="0.35">
      <c r="P136" s="61"/>
      <c r="Q136" s="61"/>
    </row>
    <row r="137" spans="2:18" ht="18.75" hidden="1" x14ac:dyDescent="0.35">
      <c r="P137" s="61"/>
      <c r="Q137" s="61"/>
    </row>
    <row r="138" spans="2:18" ht="18.75" hidden="1" x14ac:dyDescent="0.35">
      <c r="P138" s="61"/>
      <c r="Q138" s="61"/>
    </row>
    <row r="139" spans="2:18" ht="18.75" hidden="1" x14ac:dyDescent="0.35">
      <c r="P139" s="61"/>
      <c r="Q139" s="61"/>
    </row>
    <row r="140" spans="2:18" ht="18.75" hidden="1" x14ac:dyDescent="0.35">
      <c r="P140" s="61"/>
      <c r="Q140" s="61"/>
    </row>
    <row r="141" spans="2:18" ht="18.75" hidden="1" x14ac:dyDescent="0.35">
      <c r="P141" s="61"/>
      <c r="Q141" s="61"/>
    </row>
    <row r="142" spans="2:18" ht="18.75" hidden="1" x14ac:dyDescent="0.35">
      <c r="P142" s="61"/>
      <c r="Q142" s="61"/>
    </row>
    <row r="143" spans="2:18" ht="18.75" hidden="1" x14ac:dyDescent="0.35">
      <c r="P143" s="61"/>
      <c r="Q143" s="61"/>
    </row>
    <row r="144" spans="2:18" ht="18.75" hidden="1" x14ac:dyDescent="0.35">
      <c r="P144" s="61"/>
      <c r="Q144" s="61"/>
    </row>
    <row r="145" spans="16:17" ht="18.75" hidden="1" x14ac:dyDescent="0.35">
      <c r="P145" s="61"/>
      <c r="Q145" s="61"/>
    </row>
    <row r="146" spans="16:17" ht="18.75" hidden="1" x14ac:dyDescent="0.35">
      <c r="P146" s="61"/>
      <c r="Q146" s="61"/>
    </row>
    <row r="147" spans="16:17" ht="18.75" hidden="1" x14ac:dyDescent="0.35">
      <c r="P147" s="61"/>
      <c r="Q147" s="61"/>
    </row>
    <row r="148" spans="16:17" ht="18.75" hidden="1" x14ac:dyDescent="0.35">
      <c r="P148" s="61"/>
      <c r="Q148" s="61"/>
    </row>
    <row r="149" spans="16:17" ht="18.75" hidden="1" x14ac:dyDescent="0.35">
      <c r="P149" s="61"/>
      <c r="Q149" s="61"/>
    </row>
    <row r="150" spans="16:17" ht="18.75" hidden="1" x14ac:dyDescent="0.35">
      <c r="P150" s="61"/>
      <c r="Q150" s="61"/>
    </row>
    <row r="151" spans="16:17" ht="18.75" hidden="1" x14ac:dyDescent="0.35">
      <c r="P151" s="61"/>
      <c r="Q151" s="61"/>
    </row>
    <row r="152" spans="16:17" ht="18.75" hidden="1" x14ac:dyDescent="0.35">
      <c r="P152" s="61"/>
      <c r="Q152" s="61"/>
    </row>
    <row r="153" spans="16:17" ht="18.75" hidden="1" x14ac:dyDescent="0.35">
      <c r="P153" s="61"/>
      <c r="Q153" s="61"/>
    </row>
    <row r="154" spans="16:17" ht="18.75" hidden="1" x14ac:dyDescent="0.35">
      <c r="P154" s="61"/>
      <c r="Q154" s="61"/>
    </row>
    <row r="155" spans="16:17" ht="18.75" hidden="1" x14ac:dyDescent="0.35">
      <c r="P155" s="61"/>
      <c r="Q155" s="61"/>
    </row>
    <row r="156" spans="16:17" ht="18.75" hidden="1" x14ac:dyDescent="0.35">
      <c r="P156" s="61"/>
      <c r="Q156" s="61"/>
    </row>
    <row r="157" spans="16:17" ht="18.75" hidden="1" x14ac:dyDescent="0.35">
      <c r="P157" s="61"/>
      <c r="Q157" s="61"/>
    </row>
    <row r="158" spans="16:17" ht="18.75" hidden="1" x14ac:dyDescent="0.35">
      <c r="P158" s="61"/>
      <c r="Q158" s="61"/>
    </row>
    <row r="159" spans="16:17" ht="18.75" hidden="1" x14ac:dyDescent="0.35">
      <c r="P159" s="61"/>
      <c r="Q159" s="61"/>
    </row>
    <row r="160" spans="16:17" ht="18.75" hidden="1" x14ac:dyDescent="0.35">
      <c r="P160" s="61"/>
      <c r="Q160" s="61"/>
    </row>
    <row r="161" spans="16:17" ht="18.75" hidden="1" x14ac:dyDescent="0.35">
      <c r="P161" s="61"/>
      <c r="Q161" s="61"/>
    </row>
    <row r="162" spans="16:17" ht="18.75" hidden="1" x14ac:dyDescent="0.35">
      <c r="P162" s="61"/>
      <c r="Q162" s="61"/>
    </row>
    <row r="163" spans="16:17" ht="18.75" hidden="1" x14ac:dyDescent="0.35">
      <c r="P163" s="61"/>
      <c r="Q163" s="61"/>
    </row>
    <row r="164" spans="16:17" ht="18.75" hidden="1" x14ac:dyDescent="0.35">
      <c r="P164" s="61"/>
      <c r="Q164" s="61"/>
    </row>
    <row r="165" spans="16:17" ht="18.75" hidden="1" x14ac:dyDescent="0.35">
      <c r="P165" s="61"/>
      <c r="Q165" s="61"/>
    </row>
    <row r="166" spans="16:17" ht="18.75" hidden="1" x14ac:dyDescent="0.35">
      <c r="P166" s="61"/>
      <c r="Q166" s="61"/>
    </row>
    <row r="167" spans="16:17" ht="18.75" hidden="1" x14ac:dyDescent="0.35">
      <c r="P167" s="61"/>
      <c r="Q167" s="61"/>
    </row>
    <row r="168" spans="16:17" ht="18.75" hidden="1" x14ac:dyDescent="0.35">
      <c r="P168" s="61"/>
      <c r="Q168" s="61"/>
    </row>
    <row r="169" spans="16:17" ht="18.75" hidden="1" x14ac:dyDescent="0.35">
      <c r="P169" s="61"/>
      <c r="Q169" s="61"/>
    </row>
    <row r="170" spans="16:17" ht="18.75" hidden="1" x14ac:dyDescent="0.35">
      <c r="P170" s="61"/>
      <c r="Q170" s="61"/>
    </row>
    <row r="171" spans="16:17" ht="18.75" hidden="1" x14ac:dyDescent="0.35">
      <c r="P171" s="61"/>
      <c r="Q171" s="61"/>
    </row>
    <row r="172" spans="16:17" ht="18.75" hidden="1" x14ac:dyDescent="0.35">
      <c r="P172" s="61"/>
      <c r="Q172" s="61"/>
    </row>
    <row r="173" spans="16:17" ht="18.75" hidden="1" x14ac:dyDescent="0.35">
      <c r="P173" s="61"/>
      <c r="Q173" s="61"/>
    </row>
    <row r="174" spans="16:17" ht="18.75" hidden="1" x14ac:dyDescent="0.35">
      <c r="P174" s="61"/>
      <c r="Q174" s="61"/>
    </row>
    <row r="175" spans="16:17" ht="18.75" hidden="1" x14ac:dyDescent="0.35">
      <c r="P175" s="61"/>
      <c r="Q175" s="61"/>
    </row>
    <row r="176" spans="16:17" ht="18.75" hidden="1" x14ac:dyDescent="0.35">
      <c r="P176" s="61"/>
      <c r="Q176" s="61"/>
    </row>
    <row r="177" spans="16:17" ht="18.75" hidden="1" x14ac:dyDescent="0.35">
      <c r="P177" s="61"/>
      <c r="Q177" s="61"/>
    </row>
    <row r="178" spans="16:17" ht="18.75" hidden="1" x14ac:dyDescent="0.35">
      <c r="P178" s="61"/>
      <c r="Q178" s="61"/>
    </row>
    <row r="179" spans="16:17" ht="18.75" hidden="1" x14ac:dyDescent="0.35">
      <c r="P179" s="61"/>
      <c r="Q179" s="61"/>
    </row>
    <row r="180" spans="16:17" ht="18.75" hidden="1" x14ac:dyDescent="0.35">
      <c r="P180" s="61"/>
      <c r="Q180" s="61"/>
    </row>
    <row r="181" spans="16:17" ht="18.75" hidden="1" x14ac:dyDescent="0.35">
      <c r="P181" s="61"/>
      <c r="Q181" s="61"/>
    </row>
    <row r="182" spans="16:17" ht="18.75" hidden="1" x14ac:dyDescent="0.35">
      <c r="P182" s="61"/>
      <c r="Q182" s="61"/>
    </row>
    <row r="183" spans="16:17" ht="18.75" hidden="1" x14ac:dyDescent="0.35">
      <c r="P183" s="61"/>
      <c r="Q183" s="61"/>
    </row>
    <row r="184" spans="16:17" ht="18.75" hidden="1" x14ac:dyDescent="0.35">
      <c r="P184" s="61"/>
      <c r="Q184" s="61"/>
    </row>
    <row r="185" spans="16:17" ht="18.75" hidden="1" x14ac:dyDescent="0.35">
      <c r="P185" s="61"/>
      <c r="Q185" s="61"/>
    </row>
    <row r="186" spans="16:17" ht="18.75" hidden="1" x14ac:dyDescent="0.35">
      <c r="P186" s="61"/>
      <c r="Q186" s="61"/>
    </row>
    <row r="187" spans="16:17" ht="18.75" hidden="1" x14ac:dyDescent="0.35">
      <c r="P187" s="61"/>
      <c r="Q187" s="61"/>
    </row>
    <row r="188" spans="16:17" ht="18.75" hidden="1" x14ac:dyDescent="0.35">
      <c r="P188" s="61"/>
      <c r="Q188" s="61"/>
    </row>
    <row r="189" spans="16:17" ht="18.75" hidden="1" x14ac:dyDescent="0.35">
      <c r="P189" s="61"/>
      <c r="Q189" s="61"/>
    </row>
    <row r="190" spans="16:17" ht="18.75" hidden="1" x14ac:dyDescent="0.35">
      <c r="P190" s="61"/>
      <c r="Q190" s="61"/>
    </row>
    <row r="191" spans="16:17" ht="18.75" hidden="1" x14ac:dyDescent="0.35">
      <c r="P191" s="61"/>
      <c r="Q191" s="61"/>
    </row>
    <row r="192" spans="16:17" ht="18.75" hidden="1" x14ac:dyDescent="0.35">
      <c r="P192" s="61"/>
      <c r="Q192" s="61"/>
    </row>
    <row r="193" spans="16:17" ht="18.75" hidden="1" x14ac:dyDescent="0.35">
      <c r="P193" s="61"/>
      <c r="Q193" s="61"/>
    </row>
    <row r="194" spans="16:17" ht="18.75" hidden="1" x14ac:dyDescent="0.35">
      <c r="P194" s="61"/>
      <c r="Q194" s="61"/>
    </row>
    <row r="195" spans="16:17" ht="18.75" hidden="1" x14ac:dyDescent="0.35">
      <c r="P195" s="61"/>
      <c r="Q195" s="61"/>
    </row>
    <row r="196" spans="16:17" ht="18.75" hidden="1" x14ac:dyDescent="0.35">
      <c r="P196" s="61"/>
      <c r="Q196" s="61"/>
    </row>
    <row r="197" spans="16:17" ht="18.75" hidden="1" x14ac:dyDescent="0.35">
      <c r="P197" s="61"/>
      <c r="Q197" s="61"/>
    </row>
    <row r="198" spans="16:17" ht="18.75" hidden="1" x14ac:dyDescent="0.35">
      <c r="P198" s="61"/>
      <c r="Q198" s="61"/>
    </row>
    <row r="199" spans="16:17" ht="18.75" hidden="1" x14ac:dyDescent="0.35">
      <c r="P199" s="61"/>
      <c r="Q199" s="61"/>
    </row>
    <row r="200" spans="16:17" ht="18.75" hidden="1" x14ac:dyDescent="0.35">
      <c r="P200" s="61"/>
      <c r="Q200" s="61"/>
    </row>
    <row r="201" spans="16:17" ht="18.75" hidden="1" x14ac:dyDescent="0.35">
      <c r="P201" s="61"/>
      <c r="Q201" s="61"/>
    </row>
    <row r="202" spans="16:17" ht="18.75" hidden="1" x14ac:dyDescent="0.35">
      <c r="P202" s="61"/>
      <c r="Q202" s="61"/>
    </row>
    <row r="203" spans="16:17" ht="18.75" hidden="1" x14ac:dyDescent="0.35">
      <c r="P203" s="61"/>
      <c r="Q203" s="61"/>
    </row>
    <row r="204" spans="16:17" ht="18.75" hidden="1" x14ac:dyDescent="0.35">
      <c r="P204" s="61"/>
      <c r="Q204" s="61"/>
    </row>
    <row r="205" spans="16:17" ht="18.75" hidden="1" x14ac:dyDescent="0.35">
      <c r="P205" s="61"/>
      <c r="Q205" s="61"/>
    </row>
    <row r="206" spans="16:17" ht="18.75" hidden="1" x14ac:dyDescent="0.35">
      <c r="P206" s="61"/>
      <c r="Q206" s="61"/>
    </row>
    <row r="207" spans="16:17" ht="18.75" hidden="1" x14ac:dyDescent="0.35">
      <c r="P207" s="61"/>
      <c r="Q207" s="61"/>
    </row>
    <row r="208" spans="16:17" ht="18.75" hidden="1" x14ac:dyDescent="0.35">
      <c r="P208" s="61"/>
      <c r="Q208" s="61"/>
    </row>
    <row r="209" spans="16:17" ht="18.75" hidden="1" x14ac:dyDescent="0.35">
      <c r="P209" s="61"/>
      <c r="Q209" s="61"/>
    </row>
    <row r="210" spans="16:17" ht="18.75" hidden="1" x14ac:dyDescent="0.35">
      <c r="P210" s="61"/>
      <c r="Q210" s="61"/>
    </row>
    <row r="211" spans="16:17" ht="18.75" hidden="1" x14ac:dyDescent="0.35">
      <c r="P211" s="61"/>
      <c r="Q211" s="61"/>
    </row>
    <row r="212" spans="16:17" ht="18.75" hidden="1" x14ac:dyDescent="0.35">
      <c r="P212" s="61"/>
      <c r="Q212" s="61"/>
    </row>
    <row r="213" spans="16:17" ht="18.75" hidden="1" x14ac:dyDescent="0.35">
      <c r="P213" s="61"/>
      <c r="Q213" s="61"/>
    </row>
    <row r="214" spans="16:17" ht="18.75" hidden="1" x14ac:dyDescent="0.35">
      <c r="P214" s="61"/>
      <c r="Q214" s="61"/>
    </row>
    <row r="215" spans="16:17" ht="18.75" hidden="1" x14ac:dyDescent="0.35">
      <c r="P215" s="61"/>
      <c r="Q215" s="61"/>
    </row>
    <row r="216" spans="16:17" ht="18.75" hidden="1" x14ac:dyDescent="0.35">
      <c r="P216" s="61"/>
      <c r="Q216" s="61"/>
    </row>
    <row r="217" spans="16:17" ht="18.75" hidden="1" x14ac:dyDescent="0.35">
      <c r="P217" s="61"/>
      <c r="Q217" s="61"/>
    </row>
    <row r="218" spans="16:17" ht="18.75" hidden="1" x14ac:dyDescent="0.35">
      <c r="P218" s="61"/>
      <c r="Q218" s="61"/>
    </row>
    <row r="219" spans="16:17" ht="18.75" hidden="1" x14ac:dyDescent="0.35">
      <c r="P219" s="61"/>
      <c r="Q219" s="61"/>
    </row>
    <row r="220" spans="16:17" ht="18.75" hidden="1" x14ac:dyDescent="0.35">
      <c r="P220" s="61"/>
      <c r="Q220" s="61"/>
    </row>
    <row r="221" spans="16:17" ht="18.75" hidden="1" x14ac:dyDescent="0.35">
      <c r="P221" s="61"/>
      <c r="Q221" s="61"/>
    </row>
    <row r="222" spans="16:17" ht="18.75" hidden="1" x14ac:dyDescent="0.35">
      <c r="P222" s="61"/>
      <c r="Q222" s="61"/>
    </row>
    <row r="223" spans="16:17" ht="18.75" hidden="1" x14ac:dyDescent="0.35">
      <c r="P223" s="61"/>
      <c r="Q223" s="61"/>
    </row>
    <row r="224" spans="16:17" ht="18.75" hidden="1" x14ac:dyDescent="0.35">
      <c r="P224" s="61"/>
      <c r="Q224" s="61"/>
    </row>
    <row r="225" spans="16:17" ht="18.75" hidden="1" x14ac:dyDescent="0.35">
      <c r="P225" s="61"/>
      <c r="Q225" s="61"/>
    </row>
    <row r="226" spans="16:17" ht="18.75" hidden="1" x14ac:dyDescent="0.35">
      <c r="P226" s="61"/>
      <c r="Q226" s="61"/>
    </row>
    <row r="227" spans="16:17" ht="18.75" hidden="1" x14ac:dyDescent="0.35">
      <c r="P227" s="61"/>
      <c r="Q227" s="61"/>
    </row>
    <row r="228" spans="16:17" ht="18.75" hidden="1" x14ac:dyDescent="0.35">
      <c r="P228" s="61"/>
      <c r="Q228" s="61"/>
    </row>
    <row r="229" spans="16:17" ht="18.75" hidden="1" x14ac:dyDescent="0.35">
      <c r="P229" s="61"/>
      <c r="Q229" s="61"/>
    </row>
    <row r="230" spans="16:17" ht="18.75" hidden="1" x14ac:dyDescent="0.35">
      <c r="P230" s="61"/>
      <c r="Q230" s="61"/>
    </row>
    <row r="231" spans="16:17" ht="18.75" hidden="1" x14ac:dyDescent="0.35">
      <c r="P231" s="61"/>
      <c r="Q231" s="61"/>
    </row>
    <row r="232" spans="16:17" ht="18.75" hidden="1" x14ac:dyDescent="0.35">
      <c r="P232" s="61"/>
      <c r="Q232" s="61"/>
    </row>
    <row r="233" spans="16:17" ht="18.75" hidden="1" x14ac:dyDescent="0.35">
      <c r="P233" s="61"/>
      <c r="Q233" s="61"/>
    </row>
    <row r="234" spans="16:17" ht="18.75" hidden="1" x14ac:dyDescent="0.35">
      <c r="P234" s="61"/>
      <c r="Q234" s="61"/>
    </row>
    <row r="235" spans="16:17" ht="18.75" hidden="1" x14ac:dyDescent="0.35">
      <c r="P235" s="61"/>
      <c r="Q235" s="61"/>
    </row>
    <row r="236" spans="16:17" ht="18.75" hidden="1" x14ac:dyDescent="0.35">
      <c r="P236" s="61"/>
      <c r="Q236" s="61"/>
    </row>
    <row r="237" spans="16:17" ht="18.75" hidden="1" x14ac:dyDescent="0.35">
      <c r="P237" s="61"/>
      <c r="Q237" s="61"/>
    </row>
    <row r="238" spans="16:17" ht="18.75" hidden="1" x14ac:dyDescent="0.35">
      <c r="P238" s="61"/>
      <c r="Q238" s="61"/>
    </row>
    <row r="239" spans="16:17" ht="18.75" hidden="1" x14ac:dyDescent="0.35">
      <c r="P239" s="61"/>
      <c r="Q239" s="61"/>
    </row>
    <row r="240" spans="16:17" ht="18.75" hidden="1" x14ac:dyDescent="0.35">
      <c r="P240" s="61"/>
      <c r="Q240" s="61"/>
    </row>
    <row r="241" spans="16:17" ht="18.75" hidden="1" x14ac:dyDescent="0.35">
      <c r="P241" s="61"/>
      <c r="Q241" s="61"/>
    </row>
    <row r="242" spans="16:17" ht="18.75" hidden="1" x14ac:dyDescent="0.35">
      <c r="P242" s="61"/>
      <c r="Q242" s="61"/>
    </row>
    <row r="243" spans="16:17" ht="18.75" hidden="1" x14ac:dyDescent="0.35">
      <c r="P243" s="61"/>
      <c r="Q243" s="61"/>
    </row>
    <row r="244" spans="16:17" ht="18.75" hidden="1" x14ac:dyDescent="0.35">
      <c r="P244" s="61"/>
      <c r="Q244" s="61"/>
    </row>
    <row r="245" spans="16:17" ht="18.75" hidden="1" x14ac:dyDescent="0.35">
      <c r="P245" s="61"/>
      <c r="Q245" s="61"/>
    </row>
    <row r="246" spans="16:17" ht="18.75" hidden="1" x14ac:dyDescent="0.35">
      <c r="P246" s="61"/>
      <c r="Q246" s="61"/>
    </row>
    <row r="247" spans="16:17" ht="18.75" hidden="1" x14ac:dyDescent="0.35">
      <c r="P247" s="61"/>
      <c r="Q247" s="61"/>
    </row>
    <row r="248" spans="16:17" ht="18.75" hidden="1" x14ac:dyDescent="0.35">
      <c r="P248" s="61"/>
      <c r="Q248" s="61"/>
    </row>
    <row r="249" spans="16:17" ht="18.75" hidden="1" x14ac:dyDescent="0.35">
      <c r="P249" s="61"/>
      <c r="Q249" s="61"/>
    </row>
    <row r="250" spans="16:17" ht="18.75" hidden="1" x14ac:dyDescent="0.35">
      <c r="P250" s="61"/>
      <c r="Q250" s="61"/>
    </row>
    <row r="251" spans="16:17" ht="18.75" hidden="1" x14ac:dyDescent="0.35">
      <c r="P251" s="61"/>
      <c r="Q251" s="61"/>
    </row>
    <row r="252" spans="16:17" ht="18.75" hidden="1" x14ac:dyDescent="0.35">
      <c r="P252" s="61"/>
      <c r="Q252" s="61"/>
    </row>
    <row r="253" spans="16:17" ht="18.75" hidden="1" x14ac:dyDescent="0.35">
      <c r="P253" s="61"/>
      <c r="Q253" s="61"/>
    </row>
    <row r="254" spans="16:17" ht="18.75" hidden="1" x14ac:dyDescent="0.35">
      <c r="P254" s="61"/>
      <c r="Q254" s="61"/>
    </row>
    <row r="255" spans="16:17" ht="18.75" hidden="1" x14ac:dyDescent="0.35">
      <c r="P255" s="61"/>
      <c r="Q255" s="61"/>
    </row>
    <row r="256" spans="16:17" ht="18.75" hidden="1" x14ac:dyDescent="0.35">
      <c r="P256" s="61"/>
      <c r="Q256" s="61"/>
    </row>
    <row r="257" spans="16:17" ht="18.75" hidden="1" x14ac:dyDescent="0.35">
      <c r="P257" s="61"/>
      <c r="Q257" s="61"/>
    </row>
    <row r="258" spans="16:17" ht="18.75" hidden="1" x14ac:dyDescent="0.35">
      <c r="P258" s="61"/>
      <c r="Q258" s="61"/>
    </row>
    <row r="259" spans="16:17" ht="18.75" hidden="1" x14ac:dyDescent="0.35">
      <c r="P259" s="61"/>
      <c r="Q259" s="61"/>
    </row>
    <row r="260" spans="16:17" ht="18.75" hidden="1" x14ac:dyDescent="0.35">
      <c r="P260" s="61"/>
      <c r="Q260" s="61"/>
    </row>
    <row r="261" spans="16:17" ht="18.75" hidden="1" x14ac:dyDescent="0.35">
      <c r="P261" s="61"/>
      <c r="Q261" s="61"/>
    </row>
    <row r="262" spans="16:17" ht="18.75" hidden="1" x14ac:dyDescent="0.35">
      <c r="P262" s="61"/>
      <c r="Q262" s="61"/>
    </row>
    <row r="263" spans="16:17" ht="18.75" hidden="1" x14ac:dyDescent="0.35">
      <c r="P263" s="61"/>
      <c r="Q263" s="61"/>
    </row>
    <row r="264" spans="16:17" ht="18.75" hidden="1" x14ac:dyDescent="0.35">
      <c r="P264" s="61"/>
      <c r="Q264" s="61"/>
    </row>
    <row r="265" spans="16:17" ht="18.75" hidden="1" x14ac:dyDescent="0.35">
      <c r="P265" s="61"/>
      <c r="Q265" s="61"/>
    </row>
    <row r="266" spans="16:17" ht="18.75" hidden="1" x14ac:dyDescent="0.35">
      <c r="P266" s="61"/>
      <c r="Q266" s="61"/>
    </row>
    <row r="267" spans="16:17" ht="18.75" hidden="1" x14ac:dyDescent="0.35">
      <c r="P267" s="61"/>
      <c r="Q267" s="61"/>
    </row>
    <row r="268" spans="16:17" ht="18.75" hidden="1" x14ac:dyDescent="0.35">
      <c r="P268" s="61"/>
      <c r="Q268" s="61"/>
    </row>
    <row r="269" spans="16:17" ht="18.75" hidden="1" x14ac:dyDescent="0.35">
      <c r="P269" s="61"/>
      <c r="Q269" s="61"/>
    </row>
    <row r="270" spans="16:17" ht="18.75" hidden="1" x14ac:dyDescent="0.35">
      <c r="P270" s="61"/>
      <c r="Q270" s="61"/>
    </row>
    <row r="271" spans="16:17" ht="18.75" hidden="1" x14ac:dyDescent="0.35">
      <c r="P271" s="61"/>
      <c r="Q271" s="61"/>
    </row>
    <row r="272" spans="16:17" ht="18.75" hidden="1" x14ac:dyDescent="0.35">
      <c r="P272" s="61"/>
      <c r="Q272" s="61"/>
    </row>
    <row r="273" spans="16:17" ht="18.75" hidden="1" x14ac:dyDescent="0.35">
      <c r="P273" s="61"/>
      <c r="Q273" s="61"/>
    </row>
    <row r="274" spans="16:17" ht="18.75" hidden="1" x14ac:dyDescent="0.35">
      <c r="P274" s="61"/>
      <c r="Q274" s="61"/>
    </row>
    <row r="275" spans="16:17" ht="18.75" hidden="1" x14ac:dyDescent="0.35">
      <c r="P275" s="61"/>
      <c r="Q275" s="61"/>
    </row>
    <row r="276" spans="16:17" ht="18.75" hidden="1" x14ac:dyDescent="0.35">
      <c r="P276" s="61"/>
      <c r="Q276" s="61"/>
    </row>
    <row r="277" spans="16:17" ht="18.75" hidden="1" x14ac:dyDescent="0.35">
      <c r="P277" s="61"/>
      <c r="Q277" s="61"/>
    </row>
    <row r="278" spans="16:17" ht="18.75" hidden="1" x14ac:dyDescent="0.35">
      <c r="P278" s="61"/>
      <c r="Q278" s="61"/>
    </row>
    <row r="279" spans="16:17" ht="18.75" hidden="1" x14ac:dyDescent="0.35">
      <c r="P279" s="61"/>
      <c r="Q279" s="61"/>
    </row>
    <row r="280" spans="16:17" ht="18.75" hidden="1" x14ac:dyDescent="0.35">
      <c r="P280" s="61"/>
      <c r="Q280" s="61"/>
    </row>
    <row r="281" spans="16:17" ht="18.75" hidden="1" x14ac:dyDescent="0.35">
      <c r="P281" s="61"/>
      <c r="Q281" s="61"/>
    </row>
    <row r="282" spans="16:17" ht="18.75" hidden="1" x14ac:dyDescent="0.35">
      <c r="P282" s="61"/>
      <c r="Q282" s="61"/>
    </row>
    <row r="283" spans="16:17" ht="18.75" hidden="1" x14ac:dyDescent="0.35">
      <c r="P283" s="61"/>
      <c r="Q283" s="61"/>
    </row>
    <row r="284" spans="16:17" ht="18.75" hidden="1" x14ac:dyDescent="0.35">
      <c r="P284" s="61"/>
      <c r="Q284" s="61"/>
    </row>
    <row r="285" spans="16:17" ht="18.75" hidden="1" x14ac:dyDescent="0.35">
      <c r="P285" s="61"/>
      <c r="Q285" s="61"/>
    </row>
    <row r="286" spans="16:17" ht="18.75" hidden="1" x14ac:dyDescent="0.35">
      <c r="P286" s="61"/>
      <c r="Q286" s="61"/>
    </row>
    <row r="287" spans="16:17" ht="18.75" hidden="1" x14ac:dyDescent="0.35">
      <c r="P287" s="61"/>
      <c r="Q287" s="61"/>
    </row>
    <row r="288" spans="16:17" ht="18.75" hidden="1" x14ac:dyDescent="0.35">
      <c r="P288" s="61"/>
      <c r="Q288" s="61"/>
    </row>
    <row r="289" spans="16:17" ht="18.75" hidden="1" x14ac:dyDescent="0.35">
      <c r="P289" s="61"/>
      <c r="Q289" s="61"/>
    </row>
    <row r="290" spans="16:17" ht="18.75" hidden="1" x14ac:dyDescent="0.35">
      <c r="P290" s="61"/>
      <c r="Q290" s="61"/>
    </row>
    <row r="291" spans="16:17" ht="18.75" hidden="1" x14ac:dyDescent="0.35">
      <c r="P291" s="61"/>
      <c r="Q291" s="61"/>
    </row>
    <row r="292" spans="16:17" ht="18.75" hidden="1" x14ac:dyDescent="0.35">
      <c r="P292" s="61"/>
      <c r="Q292" s="61"/>
    </row>
    <row r="293" spans="16:17" ht="18.75" hidden="1" x14ac:dyDescent="0.35">
      <c r="P293" s="61"/>
      <c r="Q293" s="61"/>
    </row>
    <row r="294" spans="16:17" ht="18.75" hidden="1" x14ac:dyDescent="0.35">
      <c r="P294" s="61"/>
      <c r="Q294" s="61"/>
    </row>
    <row r="295" spans="16:17" ht="18.75" hidden="1" x14ac:dyDescent="0.35">
      <c r="P295" s="61"/>
      <c r="Q295" s="61"/>
    </row>
    <row r="296" spans="16:17" ht="18.75" hidden="1" x14ac:dyDescent="0.35">
      <c r="P296" s="61"/>
      <c r="Q296" s="61"/>
    </row>
    <row r="297" spans="16:17" ht="18.75" hidden="1" x14ac:dyDescent="0.35">
      <c r="P297" s="61"/>
      <c r="Q297" s="61"/>
    </row>
    <row r="298" spans="16:17" ht="18.75" hidden="1" x14ac:dyDescent="0.35">
      <c r="P298" s="61"/>
      <c r="Q298" s="61"/>
    </row>
    <row r="299" spans="16:17" ht="18.75" hidden="1" x14ac:dyDescent="0.35">
      <c r="P299" s="61"/>
      <c r="Q299" s="61"/>
    </row>
    <row r="300" spans="16:17" ht="18.75" hidden="1" x14ac:dyDescent="0.35">
      <c r="P300" s="61"/>
      <c r="Q300" s="61"/>
    </row>
    <row r="301" spans="16:17" ht="18.75" hidden="1" x14ac:dyDescent="0.35">
      <c r="P301" s="61"/>
      <c r="Q301" s="61"/>
    </row>
    <row r="302" spans="16:17" ht="18.75" hidden="1" x14ac:dyDescent="0.35">
      <c r="P302" s="61"/>
      <c r="Q302" s="61"/>
    </row>
    <row r="303" spans="16:17" ht="18.75" hidden="1" x14ac:dyDescent="0.35">
      <c r="P303" s="61"/>
      <c r="Q303" s="61"/>
    </row>
    <row r="304" spans="16:17" ht="18.75" hidden="1" x14ac:dyDescent="0.35">
      <c r="P304" s="61"/>
      <c r="Q304" s="61"/>
    </row>
    <row r="305" spans="16:17" ht="18.75" hidden="1" x14ac:dyDescent="0.35">
      <c r="P305" s="61"/>
      <c r="Q305" s="61"/>
    </row>
    <row r="306" spans="16:17" ht="18.75" hidden="1" x14ac:dyDescent="0.35">
      <c r="P306" s="61"/>
      <c r="Q306" s="61"/>
    </row>
    <row r="307" spans="16:17" ht="18.75" hidden="1" x14ac:dyDescent="0.35">
      <c r="P307" s="61"/>
      <c r="Q307" s="61"/>
    </row>
    <row r="308" spans="16:17" ht="18.75" hidden="1" x14ac:dyDescent="0.35">
      <c r="P308" s="61"/>
      <c r="Q308" s="61"/>
    </row>
    <row r="309" spans="16:17" ht="18.75" hidden="1" x14ac:dyDescent="0.35">
      <c r="P309" s="61"/>
      <c r="Q309" s="61"/>
    </row>
    <row r="310" spans="16:17" ht="18.75" hidden="1" x14ac:dyDescent="0.35">
      <c r="P310" s="61"/>
      <c r="Q310" s="61"/>
    </row>
    <row r="311" spans="16:17" ht="18.75" hidden="1" x14ac:dyDescent="0.35">
      <c r="P311" s="61"/>
      <c r="Q311" s="61"/>
    </row>
    <row r="312" spans="16:17" ht="18.75" hidden="1" x14ac:dyDescent="0.35">
      <c r="P312" s="61"/>
      <c r="Q312" s="61"/>
    </row>
    <row r="313" spans="16:17" ht="18.75" hidden="1" x14ac:dyDescent="0.35">
      <c r="P313" s="61"/>
      <c r="Q313" s="61"/>
    </row>
    <row r="314" spans="16:17" ht="18.75" hidden="1" x14ac:dyDescent="0.35">
      <c r="P314" s="61"/>
      <c r="Q314" s="61"/>
    </row>
    <row r="315" spans="16:17" ht="18.75" hidden="1" x14ac:dyDescent="0.35">
      <c r="P315" s="61"/>
      <c r="Q315" s="61"/>
    </row>
    <row r="316" spans="16:17" ht="18.75" hidden="1" x14ac:dyDescent="0.35">
      <c r="P316" s="61"/>
      <c r="Q316" s="61"/>
    </row>
    <row r="317" spans="16:17" ht="18.75" hidden="1" x14ac:dyDescent="0.35">
      <c r="P317" s="61"/>
      <c r="Q317" s="61"/>
    </row>
    <row r="318" spans="16:17" ht="18.75" hidden="1" x14ac:dyDescent="0.35">
      <c r="P318" s="61"/>
      <c r="Q318" s="61"/>
    </row>
  </sheetData>
  <mergeCells count="181">
    <mergeCell ref="G77:G79"/>
    <mergeCell ref="G80:G82"/>
    <mergeCell ref="G83:G84"/>
    <mergeCell ref="G74:G76"/>
    <mergeCell ref="G85:G86"/>
    <mergeCell ref="G87:G89"/>
    <mergeCell ref="G90:G91"/>
    <mergeCell ref="G11:G13"/>
    <mergeCell ref="G14:G17"/>
    <mergeCell ref="G18:G20"/>
    <mergeCell ref="G30:G32"/>
    <mergeCell ref="G33:G34"/>
    <mergeCell ref="G35:G37"/>
    <mergeCell ref="G49:G50"/>
    <mergeCell ref="G51:G52"/>
    <mergeCell ref="G53:G55"/>
    <mergeCell ref="F87:F89"/>
    <mergeCell ref="F90:F91"/>
    <mergeCell ref="F92:F93"/>
    <mergeCell ref="F94:F95"/>
    <mergeCell ref="F96:F98"/>
    <mergeCell ref="E74:E76"/>
    <mergeCell ref="E85:E86"/>
    <mergeCell ref="F49:F50"/>
    <mergeCell ref="F51:F52"/>
    <mergeCell ref="F53:F55"/>
    <mergeCell ref="E53:E55"/>
    <mergeCell ref="E67:E69"/>
    <mergeCell ref="E70:E71"/>
    <mergeCell ref="F14:F17"/>
    <mergeCell ref="F18:F20"/>
    <mergeCell ref="F30:F32"/>
    <mergeCell ref="F33:F34"/>
    <mergeCell ref="F35:F37"/>
    <mergeCell ref="G92:G93"/>
    <mergeCell ref="G94:G95"/>
    <mergeCell ref="G96:G98"/>
    <mergeCell ref="E87:E89"/>
    <mergeCell ref="E80:E82"/>
    <mergeCell ref="E83:E84"/>
    <mergeCell ref="E92:E93"/>
    <mergeCell ref="E94:E95"/>
    <mergeCell ref="E90:E91"/>
    <mergeCell ref="E77:E79"/>
    <mergeCell ref="E96:E98"/>
    <mergeCell ref="F67:F69"/>
    <mergeCell ref="F70:F71"/>
    <mergeCell ref="F72:F73"/>
    <mergeCell ref="F74:F76"/>
    <mergeCell ref="F77:F79"/>
    <mergeCell ref="F80:F82"/>
    <mergeCell ref="F83:F84"/>
    <mergeCell ref="F85:F86"/>
    <mergeCell ref="D96:D98"/>
    <mergeCell ref="J8:N8"/>
    <mergeCell ref="J27:N27"/>
    <mergeCell ref="J46:N46"/>
    <mergeCell ref="J64:N64"/>
    <mergeCell ref="J60:N60"/>
    <mergeCell ref="B61:D61"/>
    <mergeCell ref="J61:N61"/>
    <mergeCell ref="B62:D62"/>
    <mergeCell ref="J62:N62"/>
    <mergeCell ref="B60:D60"/>
    <mergeCell ref="B90:B91"/>
    <mergeCell ref="C90:C91"/>
    <mergeCell ref="D90:D91"/>
    <mergeCell ref="B92:B93"/>
    <mergeCell ref="C92:C93"/>
    <mergeCell ref="D92:D93"/>
    <mergeCell ref="B74:B76"/>
    <mergeCell ref="F11:F13"/>
    <mergeCell ref="E11:E13"/>
    <mergeCell ref="E14:E17"/>
    <mergeCell ref="E18:E20"/>
    <mergeCell ref="E30:E32"/>
    <mergeCell ref="E33:E34"/>
    <mergeCell ref="D87:D89"/>
    <mergeCell ref="B83:B84"/>
    <mergeCell ref="C83:C84"/>
    <mergeCell ref="D83:D84"/>
    <mergeCell ref="B85:B86"/>
    <mergeCell ref="C85:C86"/>
    <mergeCell ref="D85:D86"/>
    <mergeCell ref="B77:B79"/>
    <mergeCell ref="C77:C79"/>
    <mergeCell ref="D77:D79"/>
    <mergeCell ref="B80:B82"/>
    <mergeCell ref="C80:C82"/>
    <mergeCell ref="D80:D82"/>
    <mergeCell ref="B65:D65"/>
    <mergeCell ref="J65:N65"/>
    <mergeCell ref="B67:B69"/>
    <mergeCell ref="C67:C69"/>
    <mergeCell ref="D67:D69"/>
    <mergeCell ref="B63:D63"/>
    <mergeCell ref="C74:C76"/>
    <mergeCell ref="D74:D76"/>
    <mergeCell ref="G72:G73"/>
    <mergeCell ref="E72:E73"/>
    <mergeCell ref="G67:G69"/>
    <mergeCell ref="G70:G71"/>
    <mergeCell ref="J47:N47"/>
    <mergeCell ref="B64:D64"/>
    <mergeCell ref="J45:N45"/>
    <mergeCell ref="B51:B52"/>
    <mergeCell ref="C51:C52"/>
    <mergeCell ref="D51:D52"/>
    <mergeCell ref="B53:B55"/>
    <mergeCell ref="C53:C55"/>
    <mergeCell ref="D53:D55"/>
    <mergeCell ref="B45:D45"/>
    <mergeCell ref="B47:D47"/>
    <mergeCell ref="B49:B50"/>
    <mergeCell ref="C49:C50"/>
    <mergeCell ref="D49:D50"/>
    <mergeCell ref="B46:D46"/>
    <mergeCell ref="J63:N63"/>
    <mergeCell ref="E49:E50"/>
    <mergeCell ref="E51:E52"/>
    <mergeCell ref="J44:N44"/>
    <mergeCell ref="J43:N43"/>
    <mergeCell ref="J42:N42"/>
    <mergeCell ref="B30:B32"/>
    <mergeCell ref="C30:C32"/>
    <mergeCell ref="D30:D32"/>
    <mergeCell ref="B35:B37"/>
    <mergeCell ref="C35:C37"/>
    <mergeCell ref="D35:D37"/>
    <mergeCell ref="B33:B34"/>
    <mergeCell ref="C33:C34"/>
    <mergeCell ref="D33:D34"/>
    <mergeCell ref="E35:E37"/>
    <mergeCell ref="J6:N6"/>
    <mergeCell ref="J5:N5"/>
    <mergeCell ref="J4:N4"/>
    <mergeCell ref="B25:D25"/>
    <mergeCell ref="B26:D26"/>
    <mergeCell ref="B28:D28"/>
    <mergeCell ref="J28:N28"/>
    <mergeCell ref="J26:N26"/>
    <mergeCell ref="J25:N25"/>
    <mergeCell ref="J9:N9"/>
    <mergeCell ref="J7:N7"/>
    <mergeCell ref="J24:N24"/>
    <mergeCell ref="J23:N23"/>
    <mergeCell ref="B18:B20"/>
    <mergeCell ref="C18:C20"/>
    <mergeCell ref="D18:D20"/>
    <mergeCell ref="B23:D23"/>
    <mergeCell ref="B24:D24"/>
    <mergeCell ref="B7:D7"/>
    <mergeCell ref="B9:D9"/>
    <mergeCell ref="B14:B17"/>
    <mergeCell ref="C14:C17"/>
    <mergeCell ref="D14:D17"/>
    <mergeCell ref="B11:B13"/>
    <mergeCell ref="C2:E2"/>
    <mergeCell ref="B94:B95"/>
    <mergeCell ref="C94:C95"/>
    <mergeCell ref="D94:D95"/>
    <mergeCell ref="B96:B98"/>
    <mergeCell ref="C96:C98"/>
    <mergeCell ref="B4:D4"/>
    <mergeCell ref="B5:D5"/>
    <mergeCell ref="B6:D6"/>
    <mergeCell ref="B42:D42"/>
    <mergeCell ref="B43:D43"/>
    <mergeCell ref="C11:C13"/>
    <mergeCell ref="D11:D13"/>
    <mergeCell ref="B8:D8"/>
    <mergeCell ref="B27:D27"/>
    <mergeCell ref="B44:D44"/>
    <mergeCell ref="B70:B71"/>
    <mergeCell ref="C70:C71"/>
    <mergeCell ref="D70:D71"/>
    <mergeCell ref="B72:B73"/>
    <mergeCell ref="C72:C73"/>
    <mergeCell ref="D72:D73"/>
    <mergeCell ref="B87:B89"/>
    <mergeCell ref="C87:C89"/>
  </mergeCells>
  <conditionalFormatting sqref="E7">
    <cfRule type="expression" dxfId="13" priority="9">
      <formula>IF(E7&gt;=E9,1,0)</formula>
    </cfRule>
  </conditionalFormatting>
  <conditionalFormatting sqref="E26">
    <cfRule type="expression" dxfId="12" priority="4">
      <formula>IF(E26&gt;=E28,1,0)</formula>
    </cfRule>
  </conditionalFormatting>
  <conditionalFormatting sqref="E63">
    <cfRule type="expression" dxfId="11" priority="2">
      <formula>IF(E63&gt;=E65,1,0)</formula>
    </cfRule>
  </conditionalFormatting>
  <conditionalFormatting sqref="E45">
    <cfRule type="expression" dxfId="10" priority="1">
      <formula>IF(E45&gt;=E47,1,0)</formula>
    </cfRule>
  </conditionalFormatting>
  <dataValidations count="23">
    <dataValidation type="list" allowBlank="1" showInputMessage="1" showErrorMessage="1" sqref="E11" xr:uid="{8D196247-08F6-46CD-9373-B3138004DD9F}">
      <formula1>$J$11:$J$13</formula1>
    </dataValidation>
    <dataValidation type="list" allowBlank="1" showInputMessage="1" showErrorMessage="1" sqref="E14" xr:uid="{CAD9C1BE-A9DC-48F7-9FCA-6E68433B1880}">
      <formula1>$J$14:$J$17</formula1>
    </dataValidation>
    <dataValidation type="list" allowBlank="1" showInputMessage="1" showErrorMessage="1" sqref="E18" xr:uid="{2CDB97A5-5DD2-43FD-A091-806C74F7198B}">
      <formula1>$J$18:$J$20</formula1>
    </dataValidation>
    <dataValidation type="list" allowBlank="1" showInputMessage="1" showErrorMessage="1" sqref="E30" xr:uid="{EC7C47F9-3310-47C1-9BE3-7031E8CB5C75}">
      <formula1>$J$30:$J$32</formula1>
    </dataValidation>
    <dataValidation type="list" allowBlank="1" showInputMessage="1" showErrorMessage="1" sqref="E33" xr:uid="{8A616A40-5428-4F5D-B984-D92717DCD27F}">
      <formula1>$J$33:$J$34</formula1>
    </dataValidation>
    <dataValidation type="list" allowBlank="1" showInputMessage="1" showErrorMessage="1" sqref="E35" xr:uid="{93C6414E-FF2D-48E3-97B0-A5516F6CA062}">
      <formula1>$J$35:$J$37</formula1>
    </dataValidation>
    <dataValidation type="list" allowBlank="1" showInputMessage="1" showErrorMessage="1" sqref="E49" xr:uid="{6DA5673A-56D2-43B4-A11B-A2C94CFD9B71}">
      <formula1>$J$49:$J$50</formula1>
    </dataValidation>
    <dataValidation type="list" allowBlank="1" showInputMessage="1" showErrorMessage="1" sqref="E51" xr:uid="{5CE28C74-D5AE-454D-AF97-2E9BD92F1B61}">
      <formula1>$J$51:$J$52</formula1>
    </dataValidation>
    <dataValidation type="list" allowBlank="1" showInputMessage="1" showErrorMessage="1" sqref="E53" xr:uid="{E1B21128-02D5-476B-B04F-ABBD12DC77AE}">
      <formula1>$J$53:$J$55</formula1>
    </dataValidation>
    <dataValidation type="list" allowBlank="1" showInputMessage="1" showErrorMessage="1" sqref="E67" xr:uid="{062234B9-F924-4D3F-B81D-833C23F245BD}">
      <formula1>$J$67:$J$69</formula1>
    </dataValidation>
    <dataValidation type="list" allowBlank="1" showInputMessage="1" showErrorMessage="1" sqref="E70" xr:uid="{F0570215-8E43-411A-836F-48C475B27205}">
      <formula1>$J$70:$J$71</formula1>
    </dataValidation>
    <dataValidation type="list" allowBlank="1" showInputMessage="1" showErrorMessage="1" sqref="E72" xr:uid="{4D87EF5F-6E4B-43AF-A424-80242D0B07BC}">
      <formula1>$J$72:$J$73</formula1>
    </dataValidation>
    <dataValidation type="list" allowBlank="1" showInputMessage="1" showErrorMessage="1" sqref="E74" xr:uid="{3B36271A-AE93-4F7B-A6C9-C855F0D4D5E1}">
      <formula1>$J$74:$J$76</formula1>
    </dataValidation>
    <dataValidation type="list" allowBlank="1" showInputMessage="1" showErrorMessage="1" sqref="E77" xr:uid="{045FF2AA-4627-48EE-ABC9-031D32DA1599}">
      <formula1>$J$77:$J$79</formula1>
    </dataValidation>
    <dataValidation type="list" allowBlank="1" showInputMessage="1" showErrorMessage="1" sqref="E80" xr:uid="{B83DC733-A6B6-4D6B-A8A3-8813514AE511}">
      <formula1>$J$80:$J$82</formula1>
    </dataValidation>
    <dataValidation type="list" allowBlank="1" showInputMessage="1" showErrorMessage="1" sqref="E83" xr:uid="{A6DC7240-EC17-4921-B229-FE7C36725F5D}">
      <formula1>$J$83:$J$84</formula1>
    </dataValidation>
    <dataValidation type="list" allowBlank="1" showInputMessage="1" showErrorMessage="1" sqref="E85" xr:uid="{EEA1F832-9BDE-48CB-8B56-17D41BB6F467}">
      <formula1>$J$85:$J$86</formula1>
    </dataValidation>
    <dataValidation type="list" allowBlank="1" showInputMessage="1" showErrorMessage="1" sqref="E87" xr:uid="{2CE43741-54C6-42BC-B4BF-F185AC9AF787}">
      <formula1>$J$87:$J$89</formula1>
    </dataValidation>
    <dataValidation type="list" allowBlank="1" showInputMessage="1" showErrorMessage="1" sqref="E90" xr:uid="{BAF5A5FA-4233-4C17-BA3A-D7B844ECD51B}">
      <formula1>$J$90:$J$91</formula1>
    </dataValidation>
    <dataValidation type="list" allowBlank="1" showInputMessage="1" showErrorMessage="1" sqref="E92" xr:uid="{EB988576-683F-47C2-8BC8-63FC9A5A7153}">
      <formula1>$J$92:$J$93</formula1>
    </dataValidation>
    <dataValidation type="list" allowBlank="1" showInputMessage="1" showErrorMessage="1" sqref="E94" xr:uid="{15662BDE-9FFA-49CD-850D-F0CF3392BA1C}">
      <formula1>$J$94:$J$95</formula1>
    </dataValidation>
    <dataValidation type="list" allowBlank="1" showInputMessage="1" showErrorMessage="1" sqref="E96" xr:uid="{C8448A93-E2E8-4B39-BE94-62BE3DFB45B7}">
      <formula1>$J$96:$J$98</formula1>
    </dataValidation>
    <dataValidation type="list" allowBlank="1" showInputMessage="1" showErrorMessage="1" sqref="E38" xr:uid="{184E0074-AC0F-47B0-B15D-5CB58AADAE07}">
      <formula1>$J$38</formula1>
    </dataValidation>
  </dataValidations>
  <pageMargins left="0.7" right="0.7" top="0.75" bottom="0.75" header="0.3" footer="0.3"/>
  <pageSetup paperSize="9" scale="37" fitToHeight="2"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DA59F-D012-4363-A556-5877E687EC8C}">
  <dimension ref="A1:R329"/>
  <sheetViews>
    <sheetView showGridLines="0" zoomScale="70" zoomScaleNormal="70" workbookViewId="0">
      <selection activeCell="G5" sqref="G5"/>
    </sheetView>
  </sheetViews>
  <sheetFormatPr defaultColWidth="0" defaultRowHeight="18" zeroHeight="1" x14ac:dyDescent="0.35"/>
  <cols>
    <col min="1" max="1" width="2.42578125" style="142" customWidth="1"/>
    <col min="2" max="2" width="21.140625" style="143" customWidth="1"/>
    <col min="3" max="3" width="36.85546875" style="143" customWidth="1"/>
    <col min="4" max="4" width="12.5703125" style="143" customWidth="1"/>
    <col min="5" max="5" width="38.42578125" style="143" customWidth="1"/>
    <col min="6" max="6" width="61.140625" style="143" customWidth="1"/>
    <col min="7" max="7" width="56.140625" style="143" customWidth="1"/>
    <col min="8" max="9" width="5.85546875" style="144" customWidth="1"/>
    <col min="10" max="10" width="26.5703125" style="205" hidden="1" customWidth="1"/>
    <col min="11" max="11" width="21.140625" style="143" hidden="1" customWidth="1"/>
    <col min="12" max="12" width="17.85546875" style="143" hidden="1" customWidth="1"/>
    <col min="13" max="13" width="38.85546875" style="143" hidden="1" customWidth="1"/>
    <col min="14" max="14" width="19.42578125" style="143" hidden="1" customWidth="1"/>
    <col min="15" max="15" width="9.140625" style="142" hidden="1" customWidth="1"/>
    <col min="16" max="16" width="19.85546875" style="144" hidden="1" customWidth="1"/>
    <col min="17" max="17" width="11.5703125" style="144" hidden="1" customWidth="1"/>
    <col min="18" max="18" width="8.85546875" style="144" hidden="1" customWidth="1"/>
    <col min="19" max="16384" width="9.140625" style="142" hidden="1"/>
  </cols>
  <sheetData>
    <row r="1" spans="1:18" s="141" customFormat="1" ht="54" customHeight="1" x14ac:dyDescent="0.25">
      <c r="A1" s="269" t="s">
        <v>238</v>
      </c>
      <c r="B1" s="139"/>
      <c r="C1" s="139"/>
      <c r="D1" s="139"/>
      <c r="E1" s="139"/>
      <c r="F1" s="139"/>
      <c r="G1" s="139"/>
      <c r="H1" s="139"/>
      <c r="I1" s="139"/>
      <c r="J1" s="140"/>
      <c r="K1" s="139"/>
      <c r="L1" s="139"/>
      <c r="M1" s="139"/>
      <c r="N1" s="139"/>
      <c r="P1" s="271"/>
      <c r="Q1" s="271"/>
      <c r="R1" s="271"/>
    </row>
    <row r="2" spans="1:18" ht="114.6" customHeight="1" x14ac:dyDescent="0.35">
      <c r="B2" s="345"/>
      <c r="C2" s="495" t="s">
        <v>239</v>
      </c>
      <c r="D2" s="495"/>
      <c r="E2" s="495"/>
      <c r="F2" s="495"/>
      <c r="G2" s="310" t="s">
        <v>240</v>
      </c>
      <c r="J2" s="145" t="s">
        <v>45</v>
      </c>
      <c r="P2" s="146" t="s">
        <v>46</v>
      </c>
      <c r="Q2" s="146"/>
      <c r="R2" s="146"/>
    </row>
    <row r="3" spans="1:18" ht="19.5" thickBot="1" x14ac:dyDescent="0.4">
      <c r="A3" s="147"/>
      <c r="B3" s="148"/>
      <c r="C3" s="148"/>
      <c r="D3" s="148"/>
      <c r="E3" s="148"/>
      <c r="F3" s="148"/>
      <c r="G3" s="148"/>
      <c r="J3" s="149"/>
      <c r="K3" s="148"/>
      <c r="L3" s="148"/>
      <c r="M3" s="148"/>
      <c r="N3" s="148"/>
      <c r="O3" s="147"/>
      <c r="P3" s="150"/>
      <c r="Q3" s="150"/>
      <c r="R3" s="150"/>
    </row>
    <row r="4" spans="1:18" ht="18.75" x14ac:dyDescent="0.35">
      <c r="A4" s="147"/>
      <c r="B4" s="363" t="s">
        <v>155</v>
      </c>
      <c r="C4" s="364"/>
      <c r="D4" s="364"/>
      <c r="E4" s="106" t="str">
        <f>J4</f>
        <v>Toxic Impact</v>
      </c>
      <c r="F4" s="144"/>
      <c r="G4" s="144"/>
      <c r="J4" s="510" t="s">
        <v>241</v>
      </c>
      <c r="K4" s="511"/>
      <c r="L4" s="511"/>
      <c r="M4" s="511"/>
      <c r="N4" s="512"/>
      <c r="O4" s="147"/>
      <c r="P4" s="150"/>
      <c r="Q4" s="150"/>
      <c r="R4" s="150"/>
    </row>
    <row r="5" spans="1:18" ht="18.75" x14ac:dyDescent="0.35">
      <c r="A5" s="147"/>
      <c r="B5" s="405" t="s">
        <v>54</v>
      </c>
      <c r="C5" s="406"/>
      <c r="D5" s="406"/>
      <c r="E5" s="107">
        <f t="shared" ref="E5:E9" si="0">J5</f>
        <v>1</v>
      </c>
      <c r="F5" s="144"/>
      <c r="G5" s="144"/>
      <c r="J5" s="513">
        <v>1</v>
      </c>
      <c r="K5" s="514"/>
      <c r="L5" s="514"/>
      <c r="M5" s="514"/>
      <c r="N5" s="515"/>
      <c r="O5" s="147"/>
      <c r="P5" s="150"/>
      <c r="Q5" s="151"/>
      <c r="R5" s="150"/>
    </row>
    <row r="6" spans="1:18" ht="18.75" x14ac:dyDescent="0.35">
      <c r="A6" s="147"/>
      <c r="B6" s="405" t="s">
        <v>157</v>
      </c>
      <c r="C6" s="406"/>
      <c r="D6" s="406"/>
      <c r="E6" s="107" t="str">
        <f t="shared" si="0"/>
        <v>Organisation</v>
      </c>
      <c r="F6" s="144"/>
      <c r="G6" s="144"/>
      <c r="J6" s="513" t="s">
        <v>49</v>
      </c>
      <c r="K6" s="514"/>
      <c r="L6" s="514"/>
      <c r="M6" s="514"/>
      <c r="N6" s="515"/>
      <c r="O6" s="147"/>
      <c r="P6" s="152"/>
      <c r="Q6" s="152"/>
      <c r="R6" s="150"/>
    </row>
    <row r="7" spans="1:18" ht="18.75" x14ac:dyDescent="0.35">
      <c r="A7" s="147"/>
      <c r="B7" s="405" t="s">
        <v>28</v>
      </c>
      <c r="C7" s="406"/>
      <c r="D7" s="406"/>
      <c r="E7" s="311">
        <f>Q8</f>
        <v>15</v>
      </c>
      <c r="F7" s="144"/>
      <c r="G7" s="144"/>
      <c r="J7" s="513" t="s">
        <v>50</v>
      </c>
      <c r="K7" s="514"/>
      <c r="L7" s="514"/>
      <c r="M7" s="514"/>
      <c r="N7" s="515"/>
      <c r="O7" s="147"/>
      <c r="P7" s="150"/>
      <c r="Q7" s="150"/>
      <c r="R7" s="150"/>
    </row>
    <row r="8" spans="1:18" ht="18.75" x14ac:dyDescent="0.35">
      <c r="A8" s="147"/>
      <c r="B8" s="415" t="s">
        <v>51</v>
      </c>
      <c r="C8" s="416"/>
      <c r="D8" s="417"/>
      <c r="E8" s="108">
        <f t="shared" si="0"/>
        <v>20</v>
      </c>
      <c r="F8" s="144"/>
      <c r="G8" s="144"/>
      <c r="J8" s="153">
        <v>20</v>
      </c>
      <c r="K8" s="154"/>
      <c r="L8" s="154"/>
      <c r="M8" s="154"/>
      <c r="N8" s="155"/>
      <c r="P8" s="150" t="s">
        <v>28</v>
      </c>
      <c r="Q8" s="150">
        <f>SUM(R11:R15)</f>
        <v>15</v>
      </c>
      <c r="R8" s="152"/>
    </row>
    <row r="9" spans="1:18" ht="16.350000000000001" customHeight="1" thickBot="1" x14ac:dyDescent="0.4">
      <c r="A9" s="147"/>
      <c r="B9" s="418" t="s">
        <v>158</v>
      </c>
      <c r="C9" s="419"/>
      <c r="D9" s="419"/>
      <c r="E9" s="274">
        <f t="shared" si="0"/>
        <v>10</v>
      </c>
      <c r="F9" s="144"/>
      <c r="G9" s="144"/>
      <c r="J9" s="153">
        <f>J8/2</f>
        <v>10</v>
      </c>
      <c r="K9" s="154"/>
      <c r="L9" s="154"/>
      <c r="M9" s="154"/>
      <c r="N9" s="155"/>
      <c r="P9" s="150" t="s">
        <v>53</v>
      </c>
      <c r="Q9" s="156">
        <f>Q8/J8</f>
        <v>0.75</v>
      </c>
      <c r="R9" s="152"/>
    </row>
    <row r="10" spans="1:18" ht="57" thickBot="1" x14ac:dyDescent="0.4">
      <c r="A10" s="147"/>
      <c r="B10" s="157" t="s">
        <v>54</v>
      </c>
      <c r="C10" s="158" t="s">
        <v>55</v>
      </c>
      <c r="D10" s="159" t="s">
        <v>56</v>
      </c>
      <c r="E10" s="159" t="s">
        <v>57</v>
      </c>
      <c r="F10" s="160" t="s">
        <v>58</v>
      </c>
      <c r="G10" s="161" t="s">
        <v>57</v>
      </c>
      <c r="J10" s="162" t="s">
        <v>59</v>
      </c>
      <c r="K10" s="163" t="s">
        <v>242</v>
      </c>
      <c r="L10" s="163" t="s">
        <v>243</v>
      </c>
      <c r="M10" s="163" t="s">
        <v>58</v>
      </c>
      <c r="N10" s="164" t="s">
        <v>62</v>
      </c>
      <c r="O10" s="147"/>
      <c r="P10" s="152" t="s">
        <v>63</v>
      </c>
      <c r="Q10" s="152" t="s">
        <v>64</v>
      </c>
      <c r="R10" s="152"/>
    </row>
    <row r="11" spans="1:18" ht="18.75" x14ac:dyDescent="0.35">
      <c r="A11" s="147"/>
      <c r="B11" s="541" t="s">
        <v>244</v>
      </c>
      <c r="C11" s="535" t="s">
        <v>245</v>
      </c>
      <c r="D11" s="537">
        <v>0.5</v>
      </c>
      <c r="E11" s="533" t="s">
        <v>119</v>
      </c>
      <c r="F11" s="502" t="str">
        <f>VLOOKUP(E11,J11:M12,4,FALSE)</f>
        <v>Documentation on company's website that includes chemicals on the RSL. RSLs would include substances restricted by the EU, including: a) Cosmetics Directive—carcinogens, mutagens, and toxic for reproduction (CMRs) https://ec.europa.eu/growth/sectors/cosmetics/products/cmr-substances_en#:~:text=EU%20cosmetics%20legislation%20contains%20provisions,apart%20from%20in%20exceptional%20cases; b) Medical Devices Regulation: medical devices cannot contain substances classified as carcinogenic, mutagenic, or toxic for reproduction (CMR 1A/1B) or endocrine-disrupting substances (EDS) in amounts over 0.1% w/w without justification (see https://eur-lex.europa.eu/legal-content/EN/TXT/?uri=CELEX:02017R0745-20170505); c) REACH, for list of restricted substances see: https://echa.europa.eu/substances-restricted-under-reach; and d) RoHS Directive, for list of restricted substances see: see https://www.rohsguide.com/.</v>
      </c>
      <c r="G11" s="544"/>
      <c r="J11" s="165" t="s">
        <v>67</v>
      </c>
      <c r="K11" s="166">
        <v>0</v>
      </c>
      <c r="L11" s="166" t="s">
        <v>67</v>
      </c>
      <c r="M11" s="167" t="s">
        <v>68</v>
      </c>
      <c r="N11" s="168"/>
      <c r="O11" s="147"/>
      <c r="P11" s="152">
        <f>IFERROR(VLOOKUP(E11,J11:K12,2,FALSE),0)</f>
        <v>20</v>
      </c>
      <c r="Q11" s="169">
        <f>D11</f>
        <v>0.5</v>
      </c>
      <c r="R11" s="152">
        <f>Q11*P11</f>
        <v>10</v>
      </c>
    </row>
    <row r="12" spans="1:18" ht="303" customHeight="1" thickBot="1" x14ac:dyDescent="0.4">
      <c r="A12" s="147"/>
      <c r="B12" s="542"/>
      <c r="C12" s="540"/>
      <c r="D12" s="538"/>
      <c r="E12" s="534"/>
      <c r="F12" s="503"/>
      <c r="G12" s="545"/>
      <c r="J12" s="170" t="s">
        <v>119</v>
      </c>
      <c r="K12" s="171">
        <v>20</v>
      </c>
      <c r="L12" s="171" t="s">
        <v>246</v>
      </c>
      <c r="M12" s="172" t="s">
        <v>247</v>
      </c>
      <c r="N12" s="173"/>
      <c r="O12" s="147"/>
      <c r="P12" s="152"/>
      <c r="Q12" s="152"/>
      <c r="R12" s="152"/>
    </row>
    <row r="13" spans="1:18" ht="15.75" customHeight="1" x14ac:dyDescent="0.35">
      <c r="A13" s="147"/>
      <c r="B13" s="541" t="s">
        <v>244</v>
      </c>
      <c r="C13" s="535" t="s">
        <v>248</v>
      </c>
      <c r="D13" s="537">
        <v>0.25</v>
      </c>
      <c r="E13" s="533" t="s">
        <v>67</v>
      </c>
      <c r="F13" s="502" t="str">
        <f>VLOOKUP(E13,J13:M14,4,FALSE)</f>
        <v>N/A</v>
      </c>
      <c r="G13" s="544"/>
      <c r="J13" s="165" t="s">
        <v>67</v>
      </c>
      <c r="K13" s="166">
        <v>0</v>
      </c>
      <c r="L13" s="166" t="s">
        <v>67</v>
      </c>
      <c r="M13" s="167" t="s">
        <v>68</v>
      </c>
      <c r="N13" s="168"/>
      <c r="O13" s="147"/>
      <c r="P13" s="152">
        <f>IFERROR(VLOOKUP(E13,J13:K14,2,FALSE),0)</f>
        <v>0</v>
      </c>
      <c r="Q13" s="169">
        <f>D13</f>
        <v>0.25</v>
      </c>
      <c r="R13" s="152">
        <f>Q13*P13</f>
        <v>0</v>
      </c>
    </row>
    <row r="14" spans="1:18" ht="109.35" customHeight="1" thickBot="1" x14ac:dyDescent="0.4">
      <c r="A14" s="147"/>
      <c r="B14" s="543"/>
      <c r="C14" s="536"/>
      <c r="D14" s="539"/>
      <c r="E14" s="534"/>
      <c r="F14" s="503"/>
      <c r="G14" s="545"/>
      <c r="J14" s="174" t="s">
        <v>119</v>
      </c>
      <c r="K14" s="175">
        <v>20</v>
      </c>
      <c r="L14" s="175" t="s">
        <v>246</v>
      </c>
      <c r="M14" s="176" t="s">
        <v>249</v>
      </c>
      <c r="N14" s="177"/>
      <c r="O14" s="147"/>
      <c r="P14" s="152"/>
      <c r="Q14" s="169"/>
      <c r="R14" s="152"/>
    </row>
    <row r="15" spans="1:18" ht="18.75" x14ac:dyDescent="0.35">
      <c r="A15" s="147"/>
      <c r="B15" s="496" t="s">
        <v>244</v>
      </c>
      <c r="C15" s="498" t="s">
        <v>250</v>
      </c>
      <c r="D15" s="500">
        <v>0.25</v>
      </c>
      <c r="E15" s="528" t="s">
        <v>119</v>
      </c>
      <c r="F15" s="504" t="str">
        <f>VLOOKUP(E15,J15:M16,4,FALSE)</f>
        <v xml:space="preserve">Link to published statement. See the CFP Survey questions at https://www.chemicalfootprint.org/assess/assessment-tool. </v>
      </c>
      <c r="G15" s="522"/>
      <c r="J15" s="165" t="s">
        <v>67</v>
      </c>
      <c r="K15" s="342">
        <v>0</v>
      </c>
      <c r="L15" s="342" t="s">
        <v>67</v>
      </c>
      <c r="M15" s="178" t="s">
        <v>68</v>
      </c>
      <c r="N15" s="168"/>
      <c r="O15" s="147"/>
      <c r="P15" s="152">
        <f>IFERROR(VLOOKUP(E15,J15:K16,2,FALSE),0)</f>
        <v>20</v>
      </c>
      <c r="Q15" s="169">
        <f>D15</f>
        <v>0.25</v>
      </c>
      <c r="R15" s="152">
        <f>Q15*P15</f>
        <v>5</v>
      </c>
    </row>
    <row r="16" spans="1:18" ht="85.7" customHeight="1" thickBot="1" x14ac:dyDescent="0.4">
      <c r="A16" s="147"/>
      <c r="B16" s="497"/>
      <c r="C16" s="499"/>
      <c r="D16" s="501"/>
      <c r="E16" s="529"/>
      <c r="F16" s="505"/>
      <c r="G16" s="523"/>
      <c r="J16" s="179" t="s">
        <v>119</v>
      </c>
      <c r="K16" s="343">
        <v>20</v>
      </c>
      <c r="L16" s="343" t="s">
        <v>246</v>
      </c>
      <c r="M16" s="180" t="s">
        <v>251</v>
      </c>
      <c r="N16" s="173"/>
      <c r="O16" s="147"/>
      <c r="P16" s="152"/>
      <c r="Q16" s="152"/>
      <c r="R16" s="152"/>
    </row>
    <row r="17" spans="1:18" ht="18.75" x14ac:dyDescent="0.35">
      <c r="A17" s="147"/>
      <c r="B17" s="181"/>
      <c r="C17" s="181"/>
      <c r="D17" s="182"/>
      <c r="E17" s="182"/>
      <c r="F17" s="182"/>
      <c r="G17" s="182"/>
      <c r="J17" s="183"/>
      <c r="K17" s="184"/>
      <c r="L17" s="184"/>
      <c r="M17" s="148"/>
      <c r="N17" s="148"/>
      <c r="O17" s="147"/>
      <c r="P17" s="152"/>
      <c r="Q17" s="152"/>
      <c r="R17" s="152"/>
    </row>
    <row r="18" spans="1:18" ht="19.5" thickBot="1" x14ac:dyDescent="0.4">
      <c r="A18" s="147"/>
      <c r="B18" s="181"/>
      <c r="C18" s="181"/>
      <c r="D18" s="181"/>
      <c r="E18" s="181"/>
      <c r="F18" s="181"/>
      <c r="G18" s="181"/>
      <c r="J18" s="183"/>
      <c r="K18" s="184"/>
      <c r="L18" s="184"/>
      <c r="M18" s="148"/>
      <c r="N18" s="148"/>
      <c r="O18" s="147"/>
      <c r="P18" s="152"/>
      <c r="Q18" s="152"/>
      <c r="R18" s="152"/>
    </row>
    <row r="19" spans="1:18" ht="18.75" x14ac:dyDescent="0.35">
      <c r="A19" s="147"/>
      <c r="B19" s="363" t="s">
        <v>252</v>
      </c>
      <c r="C19" s="364"/>
      <c r="D19" s="364"/>
      <c r="E19" s="106" t="str">
        <f>J19</f>
        <v>Toxic Impact</v>
      </c>
      <c r="F19" s="144"/>
      <c r="G19" s="144"/>
      <c r="J19" s="510" t="s">
        <v>241</v>
      </c>
      <c r="K19" s="511"/>
      <c r="L19" s="511"/>
      <c r="M19" s="511"/>
      <c r="N19" s="512"/>
      <c r="O19" s="147"/>
      <c r="P19" s="152"/>
      <c r="Q19" s="152"/>
      <c r="R19" s="152"/>
    </row>
    <row r="20" spans="1:18" ht="18.75" x14ac:dyDescent="0.35">
      <c r="A20" s="147"/>
      <c r="B20" s="405" t="s">
        <v>253</v>
      </c>
      <c r="C20" s="406"/>
      <c r="D20" s="406"/>
      <c r="E20" s="107">
        <f t="shared" ref="E20:E24" si="1">J20</f>
        <v>2</v>
      </c>
      <c r="F20" s="144"/>
      <c r="G20" s="144"/>
      <c r="J20" s="513">
        <v>2</v>
      </c>
      <c r="K20" s="514"/>
      <c r="L20" s="514"/>
      <c r="M20" s="514"/>
      <c r="N20" s="515"/>
      <c r="O20" s="147"/>
      <c r="P20" s="152"/>
      <c r="Q20" s="152"/>
      <c r="R20" s="152"/>
    </row>
    <row r="21" spans="1:18" ht="18.75" x14ac:dyDescent="0.35">
      <c r="A21" s="147"/>
      <c r="B21" s="405" t="s">
        <v>254</v>
      </c>
      <c r="C21" s="406"/>
      <c r="D21" s="406"/>
      <c r="E21" s="107" t="str">
        <f t="shared" si="1"/>
        <v>Organisation</v>
      </c>
      <c r="F21" s="144"/>
      <c r="G21" s="144"/>
      <c r="J21" s="513" t="s">
        <v>49</v>
      </c>
      <c r="K21" s="514"/>
      <c r="L21" s="514"/>
      <c r="M21" s="514"/>
      <c r="N21" s="515"/>
      <c r="O21" s="147"/>
      <c r="P21" s="152"/>
      <c r="Q21" s="152"/>
      <c r="R21" s="152"/>
    </row>
    <row r="22" spans="1:18" ht="18.75" x14ac:dyDescent="0.35">
      <c r="A22" s="147"/>
      <c r="B22" s="405" t="s">
        <v>28</v>
      </c>
      <c r="C22" s="406"/>
      <c r="D22" s="406"/>
      <c r="E22" s="311">
        <f>Q23</f>
        <v>20</v>
      </c>
      <c r="F22" s="144"/>
      <c r="G22" s="144"/>
      <c r="J22" s="513" t="s">
        <v>50</v>
      </c>
      <c r="K22" s="514"/>
      <c r="L22" s="514"/>
      <c r="M22" s="514"/>
      <c r="N22" s="515"/>
      <c r="O22" s="147"/>
      <c r="P22" s="152"/>
      <c r="Q22" s="152"/>
      <c r="R22" s="152"/>
    </row>
    <row r="23" spans="1:18" ht="18.75" x14ac:dyDescent="0.35">
      <c r="A23" s="147"/>
      <c r="B23" s="415" t="s">
        <v>51</v>
      </c>
      <c r="C23" s="416" t="s">
        <v>255</v>
      </c>
      <c r="D23" s="417" t="s">
        <v>255</v>
      </c>
      <c r="E23" s="108">
        <f t="shared" si="1"/>
        <v>20</v>
      </c>
      <c r="F23" s="144"/>
      <c r="G23" s="144"/>
      <c r="J23" s="153">
        <v>20</v>
      </c>
      <c r="K23" s="154"/>
      <c r="L23" s="154"/>
      <c r="M23" s="154"/>
      <c r="N23" s="155"/>
      <c r="P23" s="150" t="s">
        <v>28</v>
      </c>
      <c r="Q23" s="150">
        <f>SUM(R26:R33)</f>
        <v>20</v>
      </c>
      <c r="R23" s="152"/>
    </row>
    <row r="24" spans="1:18" ht="16.350000000000001" customHeight="1" thickBot="1" x14ac:dyDescent="0.4">
      <c r="A24" s="147"/>
      <c r="B24" s="418" t="s">
        <v>256</v>
      </c>
      <c r="C24" s="419"/>
      <c r="D24" s="419"/>
      <c r="E24" s="274">
        <f t="shared" si="1"/>
        <v>10</v>
      </c>
      <c r="F24" s="144"/>
      <c r="G24" s="144"/>
      <c r="J24" s="153">
        <v>10</v>
      </c>
      <c r="K24" s="154"/>
      <c r="L24" s="154"/>
      <c r="M24" s="154"/>
      <c r="N24" s="155"/>
      <c r="P24" s="150" t="s">
        <v>53</v>
      </c>
      <c r="Q24" s="156">
        <f>Q23/J23</f>
        <v>1</v>
      </c>
      <c r="R24" s="152"/>
    </row>
    <row r="25" spans="1:18" ht="57" thickBot="1" x14ac:dyDescent="0.4">
      <c r="A25" s="147"/>
      <c r="B25" s="157" t="s">
        <v>54</v>
      </c>
      <c r="C25" s="158" t="s">
        <v>55</v>
      </c>
      <c r="D25" s="159" t="s">
        <v>56</v>
      </c>
      <c r="E25" s="159" t="s">
        <v>57</v>
      </c>
      <c r="F25" s="160" t="s">
        <v>58</v>
      </c>
      <c r="G25" s="161" t="s">
        <v>57</v>
      </c>
      <c r="J25" s="162" t="s">
        <v>59</v>
      </c>
      <c r="K25" s="163" t="s">
        <v>242</v>
      </c>
      <c r="L25" s="163" t="s">
        <v>243</v>
      </c>
      <c r="M25" s="163" t="s">
        <v>58</v>
      </c>
      <c r="N25" s="164" t="s">
        <v>62</v>
      </c>
      <c r="O25" s="147"/>
      <c r="P25" s="152" t="s">
        <v>63</v>
      </c>
      <c r="Q25" s="152" t="s">
        <v>64</v>
      </c>
      <c r="R25" s="152"/>
    </row>
    <row r="26" spans="1:18" ht="50.45" customHeight="1" x14ac:dyDescent="0.35">
      <c r="A26" s="147"/>
      <c r="B26" s="518" t="s">
        <v>244</v>
      </c>
      <c r="C26" s="531" t="s">
        <v>257</v>
      </c>
      <c r="D26" s="508">
        <f>10/25</f>
        <v>0.4</v>
      </c>
      <c r="E26" s="528" t="s">
        <v>119</v>
      </c>
      <c r="F26" s="506" t="str">
        <f>VLOOKUP(E26,J26:M27,4,FALSE)</f>
        <v>Website must state RSL has been implemented for all products</v>
      </c>
      <c r="G26" s="522"/>
      <c r="J26" s="165" t="s">
        <v>67</v>
      </c>
      <c r="K26" s="166">
        <v>0</v>
      </c>
      <c r="L26" s="166" t="s">
        <v>67</v>
      </c>
      <c r="M26" s="167" t="s">
        <v>68</v>
      </c>
      <c r="N26" s="186" t="s">
        <v>255</v>
      </c>
      <c r="O26" s="187"/>
      <c r="P26" s="152">
        <f>IFERROR(VLOOKUP(E26,J26:K27,2,FALSE),0)</f>
        <v>20</v>
      </c>
      <c r="Q26" s="169">
        <f>D26</f>
        <v>0.4</v>
      </c>
      <c r="R26" s="152">
        <f>Q26*P26</f>
        <v>8</v>
      </c>
    </row>
    <row r="27" spans="1:18" ht="79.7" customHeight="1" thickBot="1" x14ac:dyDescent="0.4">
      <c r="A27" s="147"/>
      <c r="B27" s="519"/>
      <c r="C27" s="532"/>
      <c r="D27" s="509"/>
      <c r="E27" s="529"/>
      <c r="F27" s="507"/>
      <c r="G27" s="523"/>
      <c r="J27" s="174" t="s">
        <v>119</v>
      </c>
      <c r="K27" s="175">
        <v>20</v>
      </c>
      <c r="L27" s="175" t="s">
        <v>246</v>
      </c>
      <c r="M27" s="176" t="s">
        <v>258</v>
      </c>
      <c r="N27" s="188" t="s">
        <v>255</v>
      </c>
      <c r="O27" s="187"/>
      <c r="P27" s="152"/>
      <c r="Q27" s="169"/>
      <c r="R27" s="152"/>
    </row>
    <row r="28" spans="1:18" ht="50.45" customHeight="1" x14ac:dyDescent="0.35">
      <c r="A28" s="147"/>
      <c r="B28" s="496" t="s">
        <v>244</v>
      </c>
      <c r="C28" s="498" t="s">
        <v>259</v>
      </c>
      <c r="D28" s="500">
        <v>0.2</v>
      </c>
      <c r="E28" s="528" t="s">
        <v>119</v>
      </c>
      <c r="F28" s="506" t="str">
        <f>VLOOKUP(E28,J28:M29,4,FALSE)</f>
        <v>Documentation on company's website that includes the chemicals policy. For a model corporate chemicals policy see: https://www.bizngo.org/safer-chemicals/corporate-chemicals-policy-template. For examples see: https://www.bizngo.org/safer-chemicals/examples-corporate-chemicals-policies.</v>
      </c>
      <c r="G28" s="522"/>
      <c r="J28" s="165" t="s">
        <v>67</v>
      </c>
      <c r="K28" s="342">
        <v>0</v>
      </c>
      <c r="L28" s="342" t="s">
        <v>67</v>
      </c>
      <c r="M28" s="178" t="s">
        <v>68</v>
      </c>
      <c r="N28" s="168" t="s">
        <v>255</v>
      </c>
      <c r="O28" s="189"/>
      <c r="P28" s="152">
        <f>IFERROR(VLOOKUP(E28,J28:K29,2,FALSE),0)</f>
        <v>20</v>
      </c>
      <c r="Q28" s="169">
        <f>D28</f>
        <v>0.2</v>
      </c>
      <c r="R28" s="152">
        <f>Q28*P28</f>
        <v>4</v>
      </c>
    </row>
    <row r="29" spans="1:18" ht="65.099999999999994" customHeight="1" thickBot="1" x14ac:dyDescent="0.4">
      <c r="A29" s="147"/>
      <c r="B29" s="497"/>
      <c r="C29" s="499"/>
      <c r="D29" s="501"/>
      <c r="E29" s="529"/>
      <c r="F29" s="507"/>
      <c r="G29" s="523"/>
      <c r="J29" s="179" t="s">
        <v>119</v>
      </c>
      <c r="K29" s="343">
        <v>20</v>
      </c>
      <c r="L29" s="343" t="s">
        <v>246</v>
      </c>
      <c r="M29" s="190" t="s">
        <v>249</v>
      </c>
      <c r="N29" s="173" t="s">
        <v>255</v>
      </c>
      <c r="O29" s="189"/>
      <c r="P29" s="152"/>
      <c r="Q29" s="152"/>
      <c r="R29" s="152"/>
    </row>
    <row r="30" spans="1:18" ht="50.45" customHeight="1" x14ac:dyDescent="0.35">
      <c r="A30" s="147"/>
      <c r="B30" s="496" t="s">
        <v>244</v>
      </c>
      <c r="C30" s="498" t="s">
        <v>260</v>
      </c>
      <c r="D30" s="500">
        <v>0.2</v>
      </c>
      <c r="E30" s="528" t="s">
        <v>119</v>
      </c>
      <c r="F30" s="506" t="str">
        <f>VLOOKUP(E30,J30:M31,4,FALSE)</f>
        <v>Documentation on company's website that includes the company's goal to reduce hazardous chemicals and how it measures progress to reduce those chemicals.</v>
      </c>
      <c r="G30" s="522"/>
      <c r="J30" s="165" t="s">
        <v>67</v>
      </c>
      <c r="K30" s="342">
        <v>0</v>
      </c>
      <c r="L30" s="342" t="s">
        <v>67</v>
      </c>
      <c r="M30" s="178" t="s">
        <v>68</v>
      </c>
      <c r="N30" s="168" t="s">
        <v>255</v>
      </c>
      <c r="O30" s="189"/>
      <c r="P30" s="152">
        <f>IFERROR(VLOOKUP(E30,J30:K31,2,FALSE),0)</f>
        <v>20</v>
      </c>
      <c r="Q30" s="169">
        <f>D30</f>
        <v>0.2</v>
      </c>
      <c r="R30" s="152">
        <f>Q30*P30</f>
        <v>4</v>
      </c>
    </row>
    <row r="31" spans="1:18" ht="50.45" customHeight="1" thickBot="1" x14ac:dyDescent="0.4">
      <c r="A31" s="147"/>
      <c r="B31" s="497"/>
      <c r="C31" s="499"/>
      <c r="D31" s="501"/>
      <c r="E31" s="529"/>
      <c r="F31" s="507"/>
      <c r="G31" s="523"/>
      <c r="J31" s="179" t="s">
        <v>119</v>
      </c>
      <c r="K31" s="343">
        <v>20</v>
      </c>
      <c r="L31" s="343" t="s">
        <v>261</v>
      </c>
      <c r="M31" s="180" t="s">
        <v>262</v>
      </c>
      <c r="N31" s="173" t="s">
        <v>255</v>
      </c>
      <c r="O31" s="189"/>
      <c r="P31" s="152"/>
      <c r="Q31" s="152"/>
      <c r="R31" s="152"/>
    </row>
    <row r="32" spans="1:18" ht="50.45" customHeight="1" x14ac:dyDescent="0.35">
      <c r="A32" s="147"/>
      <c r="B32" s="496" t="s">
        <v>244</v>
      </c>
      <c r="C32" s="498" t="s">
        <v>263</v>
      </c>
      <c r="D32" s="500">
        <v>0.2</v>
      </c>
      <c r="E32" s="528" t="s">
        <v>119</v>
      </c>
      <c r="F32" s="506" t="str">
        <f>VLOOKUP(E32,J32:M33,4,FALSE)</f>
        <v>CFP Survey score published on chemicalfootprint.org. See the CFP Survey questions at https://www.chemicalfootprint.org/assess/assessment-tool.</v>
      </c>
      <c r="G32" s="522"/>
      <c r="J32" s="165" t="s">
        <v>67</v>
      </c>
      <c r="K32" s="342">
        <v>0</v>
      </c>
      <c r="L32" s="342" t="s">
        <v>67</v>
      </c>
      <c r="M32" s="178" t="s">
        <v>68</v>
      </c>
      <c r="N32" s="168" t="s">
        <v>255</v>
      </c>
      <c r="O32" s="189"/>
      <c r="P32" s="152">
        <f>IFERROR(VLOOKUP(E32,J32:K33,2,FALSE),0)</f>
        <v>20</v>
      </c>
      <c r="Q32" s="169">
        <f>D32</f>
        <v>0.2</v>
      </c>
      <c r="R32" s="152">
        <f>Q32*P32</f>
        <v>4</v>
      </c>
    </row>
    <row r="33" spans="1:18" ht="50.45" customHeight="1" thickBot="1" x14ac:dyDescent="0.4">
      <c r="A33" s="147"/>
      <c r="B33" s="497"/>
      <c r="C33" s="499"/>
      <c r="D33" s="501"/>
      <c r="E33" s="529"/>
      <c r="F33" s="507"/>
      <c r="G33" s="523"/>
      <c r="J33" s="179" t="s">
        <v>119</v>
      </c>
      <c r="K33" s="343">
        <v>20</v>
      </c>
      <c r="L33" s="343" t="s">
        <v>264</v>
      </c>
      <c r="M33" s="190" t="s">
        <v>265</v>
      </c>
      <c r="N33" s="173" t="s">
        <v>255</v>
      </c>
      <c r="O33" s="189"/>
      <c r="P33" s="152"/>
      <c r="Q33" s="152"/>
      <c r="R33" s="152"/>
    </row>
    <row r="34" spans="1:18" ht="18.75" x14ac:dyDescent="0.35">
      <c r="A34" s="147"/>
      <c r="B34" s="184"/>
      <c r="C34" s="184"/>
      <c r="D34" s="148"/>
      <c r="E34" s="148"/>
      <c r="F34" s="148"/>
      <c r="G34" s="148"/>
      <c r="J34" s="183"/>
      <c r="K34" s="184"/>
      <c r="L34" s="184"/>
      <c r="M34" s="148"/>
      <c r="N34" s="148"/>
      <c r="O34" s="147"/>
      <c r="P34" s="152"/>
      <c r="Q34" s="169"/>
      <c r="R34" s="152"/>
    </row>
    <row r="35" spans="1:18" ht="19.5" thickBot="1" x14ac:dyDescent="0.4">
      <c r="A35" s="147"/>
      <c r="B35" s="184"/>
      <c r="C35" s="184"/>
      <c r="D35" s="148"/>
      <c r="E35" s="148"/>
      <c r="F35" s="148"/>
      <c r="G35" s="148"/>
      <c r="J35" s="183"/>
      <c r="K35" s="184"/>
      <c r="L35" s="184"/>
      <c r="M35" s="148"/>
      <c r="N35" s="148"/>
      <c r="O35" s="147"/>
      <c r="P35" s="152"/>
      <c r="Q35" s="152"/>
      <c r="R35" s="152"/>
    </row>
    <row r="36" spans="1:18" ht="18.75" x14ac:dyDescent="0.35">
      <c r="A36" s="147"/>
      <c r="B36" s="363" t="s">
        <v>252</v>
      </c>
      <c r="C36" s="364"/>
      <c r="D36" s="364"/>
      <c r="E36" s="106" t="str">
        <f>J36</f>
        <v>Toxic Impact</v>
      </c>
      <c r="F36" s="144"/>
      <c r="G36" s="144"/>
      <c r="J36" s="510" t="s">
        <v>241</v>
      </c>
      <c r="K36" s="511"/>
      <c r="L36" s="511"/>
      <c r="M36" s="511"/>
      <c r="N36" s="512"/>
      <c r="O36" s="147"/>
      <c r="P36" s="152"/>
      <c r="Q36" s="152"/>
      <c r="R36" s="152"/>
    </row>
    <row r="37" spans="1:18" ht="18.75" x14ac:dyDescent="0.35">
      <c r="A37" s="147"/>
      <c r="B37" s="405" t="s">
        <v>253</v>
      </c>
      <c r="C37" s="406"/>
      <c r="D37" s="406"/>
      <c r="E37" s="107">
        <f t="shared" ref="E37:E41" si="2">J37</f>
        <v>3</v>
      </c>
      <c r="F37" s="144"/>
      <c r="G37" s="144"/>
      <c r="J37" s="513">
        <v>3</v>
      </c>
      <c r="K37" s="514"/>
      <c r="L37" s="514"/>
      <c r="M37" s="514"/>
      <c r="N37" s="515"/>
      <c r="O37" s="147"/>
      <c r="P37" s="152"/>
      <c r="Q37" s="169"/>
      <c r="R37" s="152"/>
    </row>
    <row r="38" spans="1:18" ht="18.75" x14ac:dyDescent="0.35">
      <c r="A38" s="147"/>
      <c r="B38" s="405" t="s">
        <v>254</v>
      </c>
      <c r="C38" s="406"/>
      <c r="D38" s="406"/>
      <c r="E38" s="107" t="str">
        <f t="shared" si="2"/>
        <v>Organisation</v>
      </c>
      <c r="F38" s="144"/>
      <c r="G38" s="144"/>
      <c r="J38" s="513" t="s">
        <v>49</v>
      </c>
      <c r="K38" s="514"/>
      <c r="L38" s="514"/>
      <c r="M38" s="514"/>
      <c r="N38" s="515"/>
      <c r="O38" s="147"/>
      <c r="P38" s="152"/>
      <c r="Q38" s="152"/>
      <c r="R38" s="152"/>
    </row>
    <row r="39" spans="1:18" ht="18.75" x14ac:dyDescent="0.35">
      <c r="A39" s="147"/>
      <c r="B39" s="405" t="s">
        <v>28</v>
      </c>
      <c r="C39" s="406"/>
      <c r="D39" s="406"/>
      <c r="E39" s="311">
        <f>Q40</f>
        <v>10</v>
      </c>
      <c r="F39" s="144"/>
      <c r="G39" s="144"/>
      <c r="J39" s="513" t="s">
        <v>266</v>
      </c>
      <c r="K39" s="514"/>
      <c r="L39" s="514"/>
      <c r="M39" s="514"/>
      <c r="N39" s="515"/>
      <c r="O39" s="147"/>
      <c r="P39" s="152"/>
      <c r="Q39" s="152"/>
      <c r="R39" s="152"/>
    </row>
    <row r="40" spans="1:18" ht="18.75" x14ac:dyDescent="0.35">
      <c r="A40" s="147"/>
      <c r="B40" s="415" t="s">
        <v>51</v>
      </c>
      <c r="C40" s="416" t="s">
        <v>255</v>
      </c>
      <c r="D40" s="417" t="s">
        <v>255</v>
      </c>
      <c r="E40" s="108">
        <f t="shared" si="2"/>
        <v>20</v>
      </c>
      <c r="F40" s="144"/>
      <c r="G40" s="144"/>
      <c r="J40" s="153">
        <v>20</v>
      </c>
      <c r="K40" s="154"/>
      <c r="L40" s="154"/>
      <c r="M40" s="154"/>
      <c r="N40" s="155"/>
      <c r="P40" s="150" t="s">
        <v>28</v>
      </c>
      <c r="Q40" s="150">
        <f>SUM(R43:R47)</f>
        <v>10</v>
      </c>
      <c r="R40" s="152"/>
    </row>
    <row r="41" spans="1:18" ht="16.350000000000001" customHeight="1" thickBot="1" x14ac:dyDescent="0.4">
      <c r="A41" s="147"/>
      <c r="B41" s="418" t="s">
        <v>256</v>
      </c>
      <c r="C41" s="419"/>
      <c r="D41" s="419"/>
      <c r="E41" s="274">
        <f t="shared" si="2"/>
        <v>10</v>
      </c>
      <c r="F41" s="144"/>
      <c r="G41" s="144"/>
      <c r="J41" s="153">
        <f>J40/2</f>
        <v>10</v>
      </c>
      <c r="K41" s="154"/>
      <c r="L41" s="154"/>
      <c r="M41" s="154"/>
      <c r="N41" s="155"/>
      <c r="P41" s="150" t="s">
        <v>53</v>
      </c>
      <c r="Q41" s="156">
        <f>Q40/J40</f>
        <v>0.5</v>
      </c>
      <c r="R41" s="152"/>
    </row>
    <row r="42" spans="1:18" ht="57" thickBot="1" x14ac:dyDescent="0.4">
      <c r="A42" s="147"/>
      <c r="B42" s="157" t="s">
        <v>54</v>
      </c>
      <c r="C42" s="158" t="s">
        <v>55</v>
      </c>
      <c r="D42" s="159" t="s">
        <v>56</v>
      </c>
      <c r="E42" s="159" t="s">
        <v>57</v>
      </c>
      <c r="F42" s="160" t="s">
        <v>58</v>
      </c>
      <c r="G42" s="161" t="s">
        <v>57</v>
      </c>
      <c r="J42" s="162" t="s">
        <v>59</v>
      </c>
      <c r="K42" s="163" t="s">
        <v>242</v>
      </c>
      <c r="L42" s="163" t="s">
        <v>243</v>
      </c>
      <c r="M42" s="185" t="s">
        <v>58</v>
      </c>
      <c r="N42" s="191" t="s">
        <v>62</v>
      </c>
      <c r="O42" s="147"/>
      <c r="P42" s="152" t="s">
        <v>63</v>
      </c>
      <c r="Q42" s="152" t="s">
        <v>64</v>
      </c>
      <c r="R42" s="152"/>
    </row>
    <row r="43" spans="1:18" ht="15.75" customHeight="1" x14ac:dyDescent="0.35">
      <c r="A43" s="147"/>
      <c r="B43" s="518" t="s">
        <v>244</v>
      </c>
      <c r="C43" s="531" t="s">
        <v>267</v>
      </c>
      <c r="D43" s="508">
        <v>0.5</v>
      </c>
      <c r="E43" s="528" t="s">
        <v>67</v>
      </c>
      <c r="F43" s="504" t="str">
        <f>VLOOKUP(E43,J43:M44,4,FALSE)</f>
        <v>N/A</v>
      </c>
      <c r="G43" s="522"/>
      <c r="J43" s="165" t="s">
        <v>67</v>
      </c>
      <c r="K43" s="166">
        <v>0</v>
      </c>
      <c r="L43" s="166" t="s">
        <v>67</v>
      </c>
      <c r="M43" s="167" t="s">
        <v>68</v>
      </c>
      <c r="N43" s="516" t="s">
        <v>268</v>
      </c>
      <c r="O43" s="187"/>
      <c r="P43" s="152">
        <f>IFERROR(VLOOKUP(E43,J43:K44,2,FALSE),0)</f>
        <v>0</v>
      </c>
      <c r="Q43" s="169">
        <f>D43</f>
        <v>0.5</v>
      </c>
      <c r="R43" s="152">
        <f>Q43*P43</f>
        <v>0</v>
      </c>
    </row>
    <row r="44" spans="1:18" ht="272.45" customHeight="1" thickBot="1" x14ac:dyDescent="0.4">
      <c r="A44" s="147"/>
      <c r="B44" s="519"/>
      <c r="C44" s="532"/>
      <c r="D44" s="509"/>
      <c r="E44" s="529"/>
      <c r="F44" s="505"/>
      <c r="G44" s="523"/>
      <c r="J44" s="174" t="s">
        <v>119</v>
      </c>
      <c r="K44" s="175">
        <v>20</v>
      </c>
      <c r="L44" s="175" t="s">
        <v>246</v>
      </c>
      <c r="M44" s="176" t="s">
        <v>269</v>
      </c>
      <c r="N44" s="517"/>
      <c r="O44" s="187"/>
      <c r="P44" s="152"/>
      <c r="Q44" s="152"/>
      <c r="R44" s="152"/>
    </row>
    <row r="45" spans="1:18" ht="15.75" customHeight="1" x14ac:dyDescent="0.35">
      <c r="A45" s="147"/>
      <c r="B45" s="496" t="s">
        <v>244</v>
      </c>
      <c r="C45" s="498" t="s">
        <v>270</v>
      </c>
      <c r="D45" s="500">
        <v>0.25</v>
      </c>
      <c r="E45" s="528" t="s">
        <v>119</v>
      </c>
      <c r="F45" s="506" t="str">
        <f>VLOOKUP(E45,J45:M46,4,FALSE)</f>
        <v xml:space="preserve">Listing of products and their chemical constituents by Chemical Abstract Services Registry Number (CAS #) on the company's website. </v>
      </c>
      <c r="G45" s="522"/>
      <c r="J45" s="165" t="s">
        <v>67</v>
      </c>
      <c r="K45" s="342">
        <v>0</v>
      </c>
      <c r="L45" s="342" t="s">
        <v>67</v>
      </c>
      <c r="M45" s="178" t="s">
        <v>68</v>
      </c>
      <c r="N45" s="168" t="s">
        <v>255</v>
      </c>
      <c r="O45" s="189"/>
      <c r="P45" s="152">
        <f>IFERROR(VLOOKUP(E45,J45:K46,2,FALSE),0)</f>
        <v>20</v>
      </c>
      <c r="Q45" s="169">
        <f>D45</f>
        <v>0.25</v>
      </c>
      <c r="R45" s="152">
        <f>Q45*P45</f>
        <v>5</v>
      </c>
    </row>
    <row r="46" spans="1:18" ht="81" customHeight="1" thickBot="1" x14ac:dyDescent="0.4">
      <c r="A46" s="147"/>
      <c r="B46" s="497"/>
      <c r="C46" s="499"/>
      <c r="D46" s="501"/>
      <c r="E46" s="529"/>
      <c r="F46" s="507"/>
      <c r="G46" s="523"/>
      <c r="J46" s="179" t="s">
        <v>119</v>
      </c>
      <c r="K46" s="343">
        <v>20</v>
      </c>
      <c r="L46" s="343" t="s">
        <v>246</v>
      </c>
      <c r="M46" s="190" t="s">
        <v>271</v>
      </c>
      <c r="N46" s="173"/>
      <c r="O46" s="189"/>
      <c r="P46" s="152"/>
      <c r="Q46" s="152"/>
      <c r="R46" s="152"/>
    </row>
    <row r="47" spans="1:18" ht="40.700000000000003" customHeight="1" x14ac:dyDescent="0.35">
      <c r="A47" s="147"/>
      <c r="B47" s="520" t="s">
        <v>244</v>
      </c>
      <c r="C47" s="521" t="s">
        <v>272</v>
      </c>
      <c r="D47" s="530">
        <v>0.25</v>
      </c>
      <c r="E47" s="528" t="s">
        <v>119</v>
      </c>
      <c r="F47" s="506" t="str">
        <f>VLOOKUP(E47,J47:M48,4,FALSE)</f>
        <v>Documentation on company's website that includes the company's goal to reduce hazardous chemicals, how it measures progress to reduce those chemicals, and annual status report of progress towards meeting the goal.</v>
      </c>
      <c r="G47" s="522"/>
      <c r="J47" s="192" t="s">
        <v>67</v>
      </c>
      <c r="K47" s="344">
        <v>0</v>
      </c>
      <c r="L47" s="344" t="s">
        <v>67</v>
      </c>
      <c r="M47" s="193" t="s">
        <v>68</v>
      </c>
      <c r="N47" s="194" t="s">
        <v>255</v>
      </c>
      <c r="O47" s="189"/>
      <c r="P47" s="152">
        <f>IFERROR(VLOOKUP(E47,J47:K48,2,FALSE),0)</f>
        <v>20</v>
      </c>
      <c r="Q47" s="169">
        <f>D47</f>
        <v>0.25</v>
      </c>
      <c r="R47" s="152">
        <f>Q47*P47</f>
        <v>5</v>
      </c>
    </row>
    <row r="48" spans="1:18" ht="54.6" customHeight="1" thickBot="1" x14ac:dyDescent="0.4">
      <c r="A48" s="147"/>
      <c r="B48" s="497"/>
      <c r="C48" s="499"/>
      <c r="D48" s="501"/>
      <c r="E48" s="529"/>
      <c r="F48" s="507"/>
      <c r="G48" s="523"/>
      <c r="J48" s="179" t="s">
        <v>119</v>
      </c>
      <c r="K48" s="343">
        <v>20</v>
      </c>
      <c r="L48" s="343" t="s">
        <v>261</v>
      </c>
      <c r="M48" s="180" t="s">
        <v>273</v>
      </c>
      <c r="N48" s="173" t="s">
        <v>255</v>
      </c>
      <c r="O48" s="189"/>
      <c r="P48" s="152"/>
      <c r="Q48" s="152"/>
      <c r="R48" s="152"/>
    </row>
    <row r="49" spans="1:18" ht="18.75" x14ac:dyDescent="0.35">
      <c r="A49" s="147"/>
      <c r="B49" s="189"/>
      <c r="C49" s="189"/>
      <c r="D49" s="195"/>
      <c r="E49" s="195"/>
      <c r="F49" s="195"/>
      <c r="G49" s="195"/>
      <c r="J49" s="196"/>
      <c r="K49" s="189"/>
      <c r="L49" s="189"/>
      <c r="M49" s="197"/>
      <c r="N49" s="197"/>
      <c r="O49" s="147"/>
      <c r="P49" s="150"/>
      <c r="Q49" s="150"/>
      <c r="R49" s="152"/>
    </row>
    <row r="50" spans="1:18" ht="19.5" thickBot="1" x14ac:dyDescent="0.4">
      <c r="A50" s="147"/>
      <c r="B50" s="184"/>
      <c r="C50" s="184"/>
      <c r="D50" s="148"/>
      <c r="E50" s="148"/>
      <c r="F50" s="148"/>
      <c r="G50" s="148"/>
      <c r="J50" s="183"/>
      <c r="K50" s="184"/>
      <c r="L50" s="184"/>
      <c r="M50" s="148"/>
      <c r="N50" s="148"/>
      <c r="O50" s="147"/>
      <c r="P50" s="150"/>
      <c r="Q50" s="156"/>
      <c r="R50" s="152"/>
    </row>
    <row r="51" spans="1:18" ht="18.75" x14ac:dyDescent="0.35">
      <c r="A51" s="147"/>
      <c r="B51" s="363" t="s">
        <v>252</v>
      </c>
      <c r="C51" s="364"/>
      <c r="D51" s="364"/>
      <c r="E51" s="106" t="str">
        <f>J51</f>
        <v>Toxic Impact</v>
      </c>
      <c r="F51" s="144"/>
      <c r="G51" s="144"/>
      <c r="J51" s="510" t="s">
        <v>241</v>
      </c>
      <c r="K51" s="511"/>
      <c r="L51" s="511"/>
      <c r="M51" s="511"/>
      <c r="N51" s="512"/>
      <c r="O51" s="147"/>
      <c r="P51" s="152"/>
      <c r="Q51" s="152"/>
      <c r="R51" s="152"/>
    </row>
    <row r="52" spans="1:18" ht="18.75" x14ac:dyDescent="0.35">
      <c r="A52" s="147"/>
      <c r="B52" s="405" t="s">
        <v>253</v>
      </c>
      <c r="C52" s="406"/>
      <c r="D52" s="406"/>
      <c r="E52" s="107">
        <f t="shared" ref="E52:E56" si="3">J52</f>
        <v>1</v>
      </c>
      <c r="F52" s="144"/>
      <c r="G52" s="144"/>
      <c r="J52" s="513">
        <v>1</v>
      </c>
      <c r="K52" s="514"/>
      <c r="L52" s="514"/>
      <c r="M52" s="514"/>
      <c r="N52" s="515"/>
      <c r="O52" s="147"/>
      <c r="P52" s="152"/>
      <c r="Q52" s="169"/>
      <c r="R52" s="152"/>
    </row>
    <row r="53" spans="1:18" ht="18.75" x14ac:dyDescent="0.35">
      <c r="A53" s="147"/>
      <c r="B53" s="405" t="s">
        <v>254</v>
      </c>
      <c r="C53" s="406"/>
      <c r="D53" s="406"/>
      <c r="E53" s="107" t="str">
        <f t="shared" si="3"/>
        <v>Product</v>
      </c>
      <c r="F53" s="144"/>
      <c r="G53" s="144"/>
      <c r="J53" s="513" t="s">
        <v>32</v>
      </c>
      <c r="K53" s="514"/>
      <c r="L53" s="514"/>
      <c r="M53" s="514"/>
      <c r="N53" s="515"/>
      <c r="O53" s="147"/>
      <c r="P53" s="152"/>
      <c r="Q53" s="152"/>
      <c r="R53" s="152"/>
    </row>
    <row r="54" spans="1:18" ht="18.75" x14ac:dyDescent="0.35">
      <c r="A54" s="147"/>
      <c r="B54" s="405" t="s">
        <v>28</v>
      </c>
      <c r="C54" s="406"/>
      <c r="D54" s="406"/>
      <c r="E54" s="311">
        <f>Q55</f>
        <v>20</v>
      </c>
      <c r="F54" s="144"/>
      <c r="G54" s="144"/>
      <c r="J54" s="513" t="s">
        <v>266</v>
      </c>
      <c r="K54" s="514"/>
      <c r="L54" s="514"/>
      <c r="M54" s="514"/>
      <c r="N54" s="515"/>
      <c r="O54" s="147"/>
      <c r="P54" s="152"/>
      <c r="Q54" s="152"/>
      <c r="R54" s="152"/>
    </row>
    <row r="55" spans="1:18" ht="18.75" x14ac:dyDescent="0.35">
      <c r="A55" s="147"/>
      <c r="B55" s="415" t="s">
        <v>51</v>
      </c>
      <c r="C55" s="416" t="s">
        <v>255</v>
      </c>
      <c r="D55" s="417" t="s">
        <v>255</v>
      </c>
      <c r="E55" s="108">
        <f t="shared" si="3"/>
        <v>20</v>
      </c>
      <c r="F55" s="144"/>
      <c r="G55" s="144"/>
      <c r="J55" s="153">
        <v>20</v>
      </c>
      <c r="K55" s="154"/>
      <c r="L55" s="154"/>
      <c r="M55" s="154"/>
      <c r="N55" s="155"/>
      <c r="O55" s="147"/>
      <c r="P55" s="150" t="s">
        <v>28</v>
      </c>
      <c r="Q55" s="150">
        <f>SUM(R58:R62)</f>
        <v>20</v>
      </c>
      <c r="R55" s="152"/>
    </row>
    <row r="56" spans="1:18" ht="16.350000000000001" customHeight="1" thickBot="1" x14ac:dyDescent="0.4">
      <c r="A56" s="147"/>
      <c r="B56" s="418" t="s">
        <v>256</v>
      </c>
      <c r="C56" s="419"/>
      <c r="D56" s="419"/>
      <c r="E56" s="274">
        <f t="shared" si="3"/>
        <v>10</v>
      </c>
      <c r="F56" s="144"/>
      <c r="G56" s="144"/>
      <c r="J56" s="153">
        <f>J55/2</f>
        <v>10</v>
      </c>
      <c r="K56" s="154"/>
      <c r="L56" s="154"/>
      <c r="M56" s="154"/>
      <c r="N56" s="155"/>
      <c r="O56" s="147"/>
      <c r="P56" s="150" t="s">
        <v>53</v>
      </c>
      <c r="Q56" s="156">
        <f>Q55/J55</f>
        <v>1</v>
      </c>
      <c r="R56" s="152"/>
    </row>
    <row r="57" spans="1:18" ht="57" thickBot="1" x14ac:dyDescent="0.4">
      <c r="A57" s="147"/>
      <c r="B57" s="198" t="s">
        <v>54</v>
      </c>
      <c r="C57" s="199" t="s">
        <v>55</v>
      </c>
      <c r="D57" s="159" t="s">
        <v>56</v>
      </c>
      <c r="E57" s="159" t="s">
        <v>57</v>
      </c>
      <c r="F57" s="160" t="s">
        <v>58</v>
      </c>
      <c r="G57" s="161" t="s">
        <v>57</v>
      </c>
      <c r="J57" s="200" t="s">
        <v>59</v>
      </c>
      <c r="K57" s="201" t="s">
        <v>242</v>
      </c>
      <c r="L57" s="201" t="s">
        <v>243</v>
      </c>
      <c r="M57" s="201" t="s">
        <v>58</v>
      </c>
      <c r="N57" s="202" t="s">
        <v>62</v>
      </c>
      <c r="O57" s="147"/>
      <c r="P57" s="152" t="s">
        <v>63</v>
      </c>
      <c r="Q57" s="152" t="s">
        <v>64</v>
      </c>
      <c r="R57" s="152"/>
    </row>
    <row r="58" spans="1:18" ht="72" x14ac:dyDescent="0.35">
      <c r="A58" s="147"/>
      <c r="B58" s="496" t="s">
        <v>274</v>
      </c>
      <c r="C58" s="498" t="s">
        <v>275</v>
      </c>
      <c r="D58" s="500">
        <v>1</v>
      </c>
      <c r="E58" s="528" t="s">
        <v>67</v>
      </c>
      <c r="F58" s="524" t="str">
        <f>VLOOKUP(E58,J58:M59,4,FALSE)</f>
        <v>Website link must state that none of the listed substances are intentionally added to the product above 1 ppm.</v>
      </c>
      <c r="G58" s="522"/>
      <c r="J58" s="165" t="s">
        <v>67</v>
      </c>
      <c r="K58" s="342">
        <v>20</v>
      </c>
      <c r="L58" s="342" t="s">
        <v>246</v>
      </c>
      <c r="M58" s="178" t="s">
        <v>276</v>
      </c>
      <c r="N58" s="168" t="s">
        <v>255</v>
      </c>
      <c r="O58" s="147"/>
      <c r="P58" s="152">
        <f>IFERROR(VLOOKUP(E58,J58:K59,2,FALSE),0)</f>
        <v>20</v>
      </c>
      <c r="Q58" s="169">
        <f>D58</f>
        <v>1</v>
      </c>
      <c r="R58" s="152">
        <f>Q58*P58</f>
        <v>20</v>
      </c>
    </row>
    <row r="59" spans="1:18" ht="354" customHeight="1" thickBot="1" x14ac:dyDescent="0.4">
      <c r="A59" s="147"/>
      <c r="B59" s="497"/>
      <c r="C59" s="499"/>
      <c r="D59" s="501"/>
      <c r="E59" s="529"/>
      <c r="F59" s="525"/>
      <c r="G59" s="523"/>
      <c r="J59" s="179" t="s">
        <v>119</v>
      </c>
      <c r="K59" s="343">
        <v>0</v>
      </c>
      <c r="L59" s="343" t="s">
        <v>67</v>
      </c>
      <c r="M59" s="180" t="s">
        <v>68</v>
      </c>
      <c r="N59" s="173" t="s">
        <v>255</v>
      </c>
      <c r="O59" s="147"/>
      <c r="P59" s="152"/>
      <c r="Q59" s="152"/>
      <c r="R59" s="152"/>
    </row>
    <row r="60" spans="1:18" ht="19.5" thickBot="1" x14ac:dyDescent="0.4">
      <c r="A60" s="147"/>
      <c r="B60" s="189"/>
      <c r="C60" s="189"/>
      <c r="D60" s="195"/>
      <c r="E60" s="195"/>
      <c r="F60" s="195"/>
      <c r="G60" s="195"/>
      <c r="J60" s="196"/>
      <c r="K60" s="189"/>
      <c r="L60" s="189"/>
      <c r="M60" s="197"/>
      <c r="N60" s="197"/>
      <c r="O60" s="147"/>
      <c r="P60" s="152"/>
      <c r="Q60" s="152"/>
      <c r="R60" s="152"/>
    </row>
    <row r="61" spans="1:18" ht="18.75" x14ac:dyDescent="0.35">
      <c r="A61" s="147"/>
      <c r="B61" s="363" t="s">
        <v>252</v>
      </c>
      <c r="C61" s="364"/>
      <c r="D61" s="364"/>
      <c r="E61" s="106" t="str">
        <f>J61</f>
        <v>Toxic Impact</v>
      </c>
      <c r="F61" s="144"/>
      <c r="G61" s="144"/>
      <c r="J61" s="510" t="s">
        <v>241</v>
      </c>
      <c r="K61" s="511"/>
      <c r="L61" s="511"/>
      <c r="M61" s="511"/>
      <c r="N61" s="512"/>
      <c r="O61" s="147"/>
      <c r="P61" s="152"/>
      <c r="Q61" s="169"/>
      <c r="R61" s="152"/>
    </row>
    <row r="62" spans="1:18" ht="18.75" x14ac:dyDescent="0.35">
      <c r="A62" s="147"/>
      <c r="B62" s="405" t="s">
        <v>253</v>
      </c>
      <c r="C62" s="406"/>
      <c r="D62" s="406"/>
      <c r="E62" s="107">
        <f t="shared" ref="E62:E66" si="4">J62</f>
        <v>2</v>
      </c>
      <c r="F62" s="144"/>
      <c r="G62" s="144"/>
      <c r="J62" s="513">
        <v>2</v>
      </c>
      <c r="K62" s="514"/>
      <c r="L62" s="514"/>
      <c r="M62" s="514"/>
      <c r="N62" s="515"/>
      <c r="O62" s="147"/>
      <c r="P62" s="152"/>
      <c r="Q62" s="152"/>
      <c r="R62" s="152"/>
    </row>
    <row r="63" spans="1:18" ht="18.75" x14ac:dyDescent="0.35">
      <c r="A63" s="147"/>
      <c r="B63" s="405" t="s">
        <v>254</v>
      </c>
      <c r="C63" s="406"/>
      <c r="D63" s="406"/>
      <c r="E63" s="107" t="str">
        <f t="shared" si="4"/>
        <v>Product</v>
      </c>
      <c r="F63" s="144"/>
      <c r="G63" s="144"/>
      <c r="J63" s="513" t="s">
        <v>32</v>
      </c>
      <c r="K63" s="514"/>
      <c r="L63" s="514"/>
      <c r="M63" s="514"/>
      <c r="N63" s="515"/>
      <c r="O63" s="147"/>
      <c r="P63" s="152"/>
      <c r="Q63" s="152"/>
      <c r="R63" s="152"/>
    </row>
    <row r="64" spans="1:18" ht="18.75" x14ac:dyDescent="0.35">
      <c r="A64" s="147"/>
      <c r="B64" s="405" t="s">
        <v>28</v>
      </c>
      <c r="C64" s="406"/>
      <c r="D64" s="406"/>
      <c r="E64" s="311">
        <f>Q65</f>
        <v>10</v>
      </c>
      <c r="F64" s="144"/>
      <c r="G64" s="144"/>
      <c r="J64" s="513" t="s">
        <v>266</v>
      </c>
      <c r="K64" s="514"/>
      <c r="L64" s="514"/>
      <c r="M64" s="514"/>
      <c r="N64" s="515"/>
      <c r="O64" s="147"/>
      <c r="P64" s="152"/>
      <c r="Q64" s="152"/>
      <c r="R64" s="152"/>
    </row>
    <row r="65" spans="1:18" ht="18.75" x14ac:dyDescent="0.35">
      <c r="A65" s="147"/>
      <c r="B65" s="415" t="s">
        <v>51</v>
      </c>
      <c r="C65" s="416" t="s">
        <v>255</v>
      </c>
      <c r="D65" s="417" t="s">
        <v>255</v>
      </c>
      <c r="E65" s="108">
        <f t="shared" si="4"/>
        <v>20</v>
      </c>
      <c r="F65" s="144"/>
      <c r="G65" s="144"/>
      <c r="J65" s="153">
        <v>20</v>
      </c>
      <c r="K65" s="154"/>
      <c r="L65" s="154"/>
      <c r="M65" s="154"/>
      <c r="N65" s="155"/>
      <c r="O65" s="147"/>
      <c r="P65" s="150" t="s">
        <v>28</v>
      </c>
      <c r="Q65" s="150">
        <f>SUM(R68:R72)</f>
        <v>10</v>
      </c>
      <c r="R65" s="152"/>
    </row>
    <row r="66" spans="1:18" ht="16.350000000000001" customHeight="1" thickBot="1" x14ac:dyDescent="0.4">
      <c r="A66" s="147"/>
      <c r="B66" s="418" t="s">
        <v>256</v>
      </c>
      <c r="C66" s="419"/>
      <c r="D66" s="419"/>
      <c r="E66" s="274">
        <f t="shared" si="4"/>
        <v>10</v>
      </c>
      <c r="F66" s="144"/>
      <c r="G66" s="144"/>
      <c r="J66" s="153">
        <f>J65/2</f>
        <v>10</v>
      </c>
      <c r="K66" s="154"/>
      <c r="L66" s="154"/>
      <c r="M66" s="154"/>
      <c r="N66" s="155"/>
      <c r="O66" s="147"/>
      <c r="P66" s="150" t="s">
        <v>53</v>
      </c>
      <c r="Q66" s="156">
        <f>Q65/J65</f>
        <v>0.5</v>
      </c>
      <c r="R66" s="152"/>
    </row>
    <row r="67" spans="1:18" s="204" customFormat="1" ht="57" thickBot="1" x14ac:dyDescent="0.4">
      <c r="A67" s="203"/>
      <c r="B67" s="198" t="s">
        <v>54</v>
      </c>
      <c r="C67" s="199" t="s">
        <v>55</v>
      </c>
      <c r="D67" s="159" t="s">
        <v>56</v>
      </c>
      <c r="E67" s="159" t="s">
        <v>57</v>
      </c>
      <c r="F67" s="160" t="s">
        <v>58</v>
      </c>
      <c r="G67" s="161" t="s">
        <v>57</v>
      </c>
      <c r="H67" s="144"/>
      <c r="I67" s="144"/>
      <c r="J67" s="200" t="s">
        <v>59</v>
      </c>
      <c r="K67" s="201" t="s">
        <v>242</v>
      </c>
      <c r="L67" s="201" t="s">
        <v>243</v>
      </c>
      <c r="M67" s="201" t="s">
        <v>58</v>
      </c>
      <c r="N67" s="202" t="s">
        <v>62</v>
      </c>
      <c r="O67" s="203"/>
      <c r="P67" s="152" t="s">
        <v>63</v>
      </c>
      <c r="Q67" s="152" t="s">
        <v>64</v>
      </c>
      <c r="R67" s="152"/>
    </row>
    <row r="68" spans="1:18" ht="148.69999999999999" customHeight="1" x14ac:dyDescent="0.35">
      <c r="A68" s="147"/>
      <c r="B68" s="496" t="s">
        <v>277</v>
      </c>
      <c r="C68" s="526" t="s">
        <v>278</v>
      </c>
      <c r="D68" s="500">
        <v>0.5</v>
      </c>
      <c r="E68" s="528" t="s">
        <v>67</v>
      </c>
      <c r="F68" s="504" t="str">
        <f>VLOOKUP(E68,J68:M69,4,FALSE)</f>
        <v>N/A</v>
      </c>
      <c r="G68" s="522"/>
      <c r="J68" s="165" t="s">
        <v>67</v>
      </c>
      <c r="K68" s="342">
        <v>0</v>
      </c>
      <c r="L68" s="342" t="s">
        <v>67</v>
      </c>
      <c r="M68" s="178" t="s">
        <v>68</v>
      </c>
      <c r="N68" s="168" t="s">
        <v>255</v>
      </c>
      <c r="O68" s="147"/>
      <c r="P68" s="152">
        <f>IFERROR(VLOOKUP(E68,J68:K69,2,FALSE),0)</f>
        <v>0</v>
      </c>
      <c r="Q68" s="169">
        <f>D68</f>
        <v>0.5</v>
      </c>
      <c r="R68" s="152">
        <f>Q68*P68</f>
        <v>0</v>
      </c>
    </row>
    <row r="69" spans="1:18" ht="302.45" customHeight="1" thickBot="1" x14ac:dyDescent="0.4">
      <c r="A69" s="147"/>
      <c r="B69" s="497"/>
      <c r="C69" s="527"/>
      <c r="D69" s="501"/>
      <c r="E69" s="529"/>
      <c r="F69" s="505"/>
      <c r="G69" s="523"/>
      <c r="J69" s="179" t="s">
        <v>279</v>
      </c>
      <c r="K69" s="343">
        <v>20</v>
      </c>
      <c r="L69" s="343" t="s">
        <v>280</v>
      </c>
      <c r="M69" s="180" t="s">
        <v>281</v>
      </c>
      <c r="N69" s="173" t="s">
        <v>255</v>
      </c>
      <c r="O69" s="147"/>
      <c r="P69" s="152"/>
      <c r="Q69" s="152"/>
      <c r="R69" s="152"/>
    </row>
    <row r="70" spans="1:18" ht="86.45" customHeight="1" x14ac:dyDescent="0.35">
      <c r="A70" s="147"/>
      <c r="B70" s="496" t="s">
        <v>282</v>
      </c>
      <c r="C70" s="498" t="s">
        <v>283</v>
      </c>
      <c r="D70" s="500">
        <v>0.5</v>
      </c>
      <c r="E70" s="528" t="s">
        <v>284</v>
      </c>
      <c r="F70" s="504" t="str">
        <f>VLOOKUP(E70,J70:M71,4,FALSE)</f>
        <v>Product must be listed on one of the product certifications' website.</v>
      </c>
      <c r="G70" s="522"/>
      <c r="J70" s="165" t="s">
        <v>67</v>
      </c>
      <c r="K70" s="342">
        <v>0</v>
      </c>
      <c r="L70" s="342" t="s">
        <v>67</v>
      </c>
      <c r="M70" s="178" t="s">
        <v>68</v>
      </c>
      <c r="N70" s="168" t="s">
        <v>255</v>
      </c>
      <c r="O70" s="147"/>
      <c r="P70" s="152">
        <f>IFERROR(VLOOKUP(E70,J70:K71,2,FALSE),0)</f>
        <v>20</v>
      </c>
      <c r="Q70" s="169">
        <f>D70</f>
        <v>0.5</v>
      </c>
      <c r="R70" s="152">
        <f>Q70*P70</f>
        <v>10</v>
      </c>
    </row>
    <row r="71" spans="1:18" ht="409.35" customHeight="1" thickBot="1" x14ac:dyDescent="0.4">
      <c r="A71" s="147"/>
      <c r="B71" s="497"/>
      <c r="C71" s="499"/>
      <c r="D71" s="501"/>
      <c r="E71" s="529"/>
      <c r="F71" s="505"/>
      <c r="G71" s="523"/>
      <c r="J71" s="179" t="s">
        <v>284</v>
      </c>
      <c r="K71" s="343">
        <v>20</v>
      </c>
      <c r="L71" s="343"/>
      <c r="M71" s="180" t="s">
        <v>285</v>
      </c>
      <c r="N71" s="173" t="s">
        <v>255</v>
      </c>
      <c r="O71" s="147"/>
      <c r="P71" s="150"/>
      <c r="Q71" s="156"/>
      <c r="R71" s="152"/>
    </row>
    <row r="72" spans="1:18" ht="18.75" x14ac:dyDescent="0.35">
      <c r="A72" s="147"/>
      <c r="B72" s="148"/>
      <c r="C72" s="148"/>
      <c r="D72" s="148"/>
      <c r="E72" s="148"/>
      <c r="F72" s="148"/>
      <c r="G72" s="148"/>
      <c r="J72" s="149"/>
      <c r="K72" s="148"/>
      <c r="L72" s="148"/>
      <c r="M72" s="148"/>
      <c r="N72" s="148"/>
      <c r="O72" s="147"/>
      <c r="P72" s="152"/>
      <c r="Q72" s="152"/>
      <c r="R72" s="152"/>
    </row>
    <row r="73" spans="1:18" ht="18.75" x14ac:dyDescent="0.35">
      <c r="A73" s="147"/>
      <c r="B73" s="148"/>
      <c r="C73" s="148"/>
      <c r="D73" s="148"/>
      <c r="E73" s="148"/>
      <c r="F73" s="148"/>
      <c r="G73" s="148"/>
      <c r="J73" s="149"/>
      <c r="K73" s="148"/>
      <c r="L73" s="148"/>
      <c r="M73" s="148"/>
      <c r="N73" s="148"/>
      <c r="O73" s="147"/>
      <c r="P73" s="152"/>
      <c r="Q73" s="169"/>
      <c r="R73" s="152"/>
    </row>
    <row r="74" spans="1:18" ht="18.75" hidden="1" x14ac:dyDescent="0.35">
      <c r="A74" s="147"/>
      <c r="B74" s="148"/>
      <c r="C74" s="148"/>
      <c r="D74" s="148"/>
      <c r="E74" s="148"/>
      <c r="F74" s="148"/>
      <c r="G74" s="148"/>
      <c r="J74" s="149"/>
      <c r="K74" s="148"/>
      <c r="L74" s="148"/>
      <c r="M74" s="148"/>
      <c r="N74" s="148"/>
      <c r="O74" s="147"/>
      <c r="P74" s="152"/>
      <c r="Q74" s="152"/>
      <c r="R74" s="152"/>
    </row>
    <row r="75" spans="1:18" ht="18.75" hidden="1" x14ac:dyDescent="0.35">
      <c r="A75" s="147"/>
      <c r="B75" s="148"/>
      <c r="C75" s="148"/>
      <c r="D75" s="148"/>
      <c r="E75" s="148"/>
      <c r="F75" s="148"/>
      <c r="G75" s="148"/>
      <c r="J75" s="149"/>
      <c r="K75" s="148"/>
      <c r="L75" s="148"/>
      <c r="M75" s="148"/>
      <c r="N75" s="148"/>
      <c r="O75" s="147"/>
      <c r="P75" s="152"/>
      <c r="Q75" s="152"/>
      <c r="R75" s="152"/>
    </row>
    <row r="76" spans="1:18" ht="18.75" hidden="1" x14ac:dyDescent="0.35">
      <c r="A76" s="147"/>
      <c r="B76" s="148"/>
      <c r="C76" s="148"/>
      <c r="D76" s="148"/>
      <c r="E76" s="148"/>
      <c r="F76" s="148"/>
      <c r="G76" s="148"/>
      <c r="J76" s="149"/>
      <c r="K76" s="148"/>
      <c r="L76" s="148"/>
      <c r="M76" s="148"/>
      <c r="N76" s="148"/>
      <c r="O76" s="147"/>
      <c r="P76" s="152"/>
      <c r="Q76" s="169"/>
      <c r="R76" s="152"/>
    </row>
    <row r="77" spans="1:18" ht="18.75" hidden="1" x14ac:dyDescent="0.35">
      <c r="P77" s="152"/>
      <c r="Q77" s="152"/>
      <c r="R77" s="152"/>
    </row>
    <row r="78" spans="1:18" ht="18.75" hidden="1" x14ac:dyDescent="0.35">
      <c r="P78" s="152"/>
      <c r="Q78" s="152"/>
      <c r="R78" s="152"/>
    </row>
    <row r="79" spans="1:18" ht="18.75" hidden="1" x14ac:dyDescent="0.35">
      <c r="P79" s="152"/>
      <c r="Q79" s="152"/>
      <c r="R79" s="152"/>
    </row>
    <row r="80" spans="1:18" ht="18.75" hidden="1" x14ac:dyDescent="0.35">
      <c r="P80" s="152"/>
      <c r="Q80" s="152"/>
      <c r="R80" s="152"/>
    </row>
    <row r="81" spans="16:18" ht="18.75" hidden="1" x14ac:dyDescent="0.35">
      <c r="P81" s="206"/>
      <c r="Q81" s="152"/>
      <c r="R81" s="152"/>
    </row>
    <row r="82" spans="16:18" ht="18.75" hidden="1" x14ac:dyDescent="0.35">
      <c r="P82" s="152"/>
      <c r="Q82" s="152"/>
      <c r="R82" s="152"/>
    </row>
    <row r="83" spans="16:18" ht="18.75" hidden="1" x14ac:dyDescent="0.35">
      <c r="P83" s="152"/>
      <c r="Q83" s="152"/>
      <c r="R83" s="152"/>
    </row>
    <row r="84" spans="16:18" ht="18.75" hidden="1" x14ac:dyDescent="0.35">
      <c r="P84" s="150"/>
      <c r="Q84" s="150"/>
      <c r="R84" s="152"/>
    </row>
    <row r="85" spans="16:18" ht="18.75" hidden="1" x14ac:dyDescent="0.35">
      <c r="P85" s="150"/>
      <c r="Q85" s="156"/>
      <c r="R85" s="152"/>
    </row>
    <row r="86" spans="16:18" ht="18.75" hidden="1" x14ac:dyDescent="0.35">
      <c r="P86" s="152"/>
      <c r="Q86" s="152"/>
      <c r="R86" s="152"/>
    </row>
    <row r="87" spans="16:18" ht="18.75" hidden="1" x14ac:dyDescent="0.35">
      <c r="P87" s="152"/>
      <c r="Q87" s="169"/>
      <c r="R87" s="152"/>
    </row>
    <row r="88" spans="16:18" ht="18.75" hidden="1" x14ac:dyDescent="0.35">
      <c r="P88" s="152"/>
      <c r="Q88" s="152"/>
      <c r="R88" s="152"/>
    </row>
    <row r="89" spans="16:18" ht="18.75" hidden="1" x14ac:dyDescent="0.35">
      <c r="P89" s="152"/>
      <c r="Q89" s="169"/>
      <c r="R89" s="152"/>
    </row>
    <row r="90" spans="16:18" ht="18.75" hidden="1" x14ac:dyDescent="0.35">
      <c r="P90" s="152"/>
      <c r="Q90" s="152"/>
      <c r="R90" s="152"/>
    </row>
    <row r="91" spans="16:18" ht="18.75" hidden="1" x14ac:dyDescent="0.35">
      <c r="P91" s="152"/>
      <c r="Q91" s="152"/>
      <c r="R91" s="152"/>
    </row>
    <row r="92" spans="16:18" ht="18.75" hidden="1" x14ac:dyDescent="0.35">
      <c r="P92" s="152"/>
      <c r="Q92" s="169"/>
      <c r="R92" s="152"/>
    </row>
    <row r="93" spans="16:18" ht="18.75" hidden="1" x14ac:dyDescent="0.35">
      <c r="P93" s="152"/>
      <c r="Q93" s="152"/>
      <c r="R93" s="152"/>
    </row>
    <row r="94" spans="16:18" ht="18.75" hidden="1" x14ac:dyDescent="0.35">
      <c r="P94" s="152"/>
      <c r="Q94" s="152"/>
      <c r="R94" s="152"/>
    </row>
    <row r="95" spans="16:18" ht="18.75" hidden="1" x14ac:dyDescent="0.35">
      <c r="P95" s="152"/>
      <c r="Q95" s="152"/>
      <c r="R95" s="152"/>
    </row>
    <row r="96" spans="16:18" ht="18.75" hidden="1" x14ac:dyDescent="0.35">
      <c r="P96" s="152"/>
      <c r="Q96" s="152"/>
      <c r="R96" s="152"/>
    </row>
    <row r="97" spans="16:18" ht="18.75" hidden="1" x14ac:dyDescent="0.35">
      <c r="P97" s="152"/>
      <c r="Q97" s="152"/>
      <c r="R97" s="152"/>
    </row>
    <row r="98" spans="16:18" ht="18.75" hidden="1" x14ac:dyDescent="0.35">
      <c r="P98" s="152"/>
      <c r="Q98" s="152"/>
      <c r="R98" s="152"/>
    </row>
    <row r="99" spans="16:18" ht="18.75" hidden="1" x14ac:dyDescent="0.35">
      <c r="P99" s="152"/>
      <c r="Q99" s="152"/>
      <c r="R99" s="152"/>
    </row>
    <row r="100" spans="16:18" ht="18.75" hidden="1" x14ac:dyDescent="0.35">
      <c r="P100" s="152"/>
      <c r="Q100" s="152"/>
      <c r="R100" s="152"/>
    </row>
    <row r="101" spans="16:18" ht="18.75" hidden="1" x14ac:dyDescent="0.35">
      <c r="P101" s="152"/>
      <c r="Q101" s="152"/>
      <c r="R101" s="152"/>
    </row>
    <row r="102" spans="16:18" ht="18.75" hidden="1" x14ac:dyDescent="0.35">
      <c r="P102" s="152"/>
      <c r="Q102" s="152"/>
      <c r="R102" s="152"/>
    </row>
    <row r="103" spans="16:18" ht="18.75" hidden="1" x14ac:dyDescent="0.35">
      <c r="P103" s="152"/>
      <c r="Q103" s="152"/>
      <c r="R103" s="152"/>
    </row>
    <row r="104" spans="16:18" ht="18.75" hidden="1" x14ac:dyDescent="0.35">
      <c r="P104" s="152"/>
      <c r="Q104" s="152"/>
      <c r="R104" s="152"/>
    </row>
    <row r="105" spans="16:18" ht="18.75" hidden="1" x14ac:dyDescent="0.35">
      <c r="P105" s="152"/>
      <c r="Q105" s="152"/>
      <c r="R105" s="152"/>
    </row>
    <row r="106" spans="16:18" ht="18.75" hidden="1" x14ac:dyDescent="0.35">
      <c r="P106" s="152"/>
      <c r="Q106" s="152"/>
      <c r="R106" s="152"/>
    </row>
    <row r="107" spans="16:18" ht="18.75" hidden="1" x14ac:dyDescent="0.35">
      <c r="P107" s="152"/>
      <c r="Q107" s="152"/>
      <c r="R107" s="152"/>
    </row>
    <row r="108" spans="16:18" ht="18.75" hidden="1" x14ac:dyDescent="0.35">
      <c r="P108" s="152"/>
      <c r="Q108" s="152"/>
      <c r="R108" s="152"/>
    </row>
    <row r="109" spans="16:18" ht="18.75" hidden="1" x14ac:dyDescent="0.35">
      <c r="P109" s="152"/>
      <c r="Q109" s="152"/>
      <c r="R109" s="152"/>
    </row>
    <row r="110" spans="16:18" ht="18.75" hidden="1" x14ac:dyDescent="0.35">
      <c r="P110" s="152"/>
      <c r="Q110" s="152"/>
      <c r="R110" s="152"/>
    </row>
    <row r="111" spans="16:18" ht="18.75" hidden="1" x14ac:dyDescent="0.35">
      <c r="P111" s="152"/>
      <c r="Q111" s="152"/>
      <c r="R111" s="152"/>
    </row>
    <row r="112" spans="16:18" ht="18.75" hidden="1" x14ac:dyDescent="0.35">
      <c r="P112" s="152"/>
      <c r="Q112" s="152"/>
      <c r="R112" s="152"/>
    </row>
    <row r="113" spans="16:18" ht="18.75" hidden="1" x14ac:dyDescent="0.35">
      <c r="P113" s="152"/>
      <c r="Q113" s="152"/>
      <c r="R113" s="152"/>
    </row>
    <row r="114" spans="16:18" ht="18.75" hidden="1" x14ac:dyDescent="0.35">
      <c r="P114" s="152"/>
      <c r="Q114" s="152"/>
      <c r="R114" s="152"/>
    </row>
    <row r="115" spans="16:18" ht="18.75" hidden="1" x14ac:dyDescent="0.35">
      <c r="P115" s="152"/>
      <c r="Q115" s="152"/>
      <c r="R115" s="152"/>
    </row>
    <row r="116" spans="16:18" ht="18.75" hidden="1" x14ac:dyDescent="0.35">
      <c r="P116" s="152"/>
      <c r="Q116" s="152"/>
      <c r="R116" s="152"/>
    </row>
    <row r="117" spans="16:18" ht="18.75" hidden="1" x14ac:dyDescent="0.35">
      <c r="P117" s="152"/>
      <c r="Q117" s="152"/>
      <c r="R117" s="152"/>
    </row>
    <row r="118" spans="16:18" ht="18.75" hidden="1" x14ac:dyDescent="0.35">
      <c r="P118" s="152"/>
      <c r="Q118" s="152"/>
      <c r="R118" s="152"/>
    </row>
    <row r="119" spans="16:18" ht="18.75" hidden="1" x14ac:dyDescent="0.35">
      <c r="P119" s="152"/>
      <c r="Q119" s="152"/>
      <c r="R119" s="152"/>
    </row>
    <row r="120" spans="16:18" ht="18.75" hidden="1" x14ac:dyDescent="0.35">
      <c r="P120" s="152"/>
      <c r="Q120" s="152"/>
      <c r="R120" s="152"/>
    </row>
    <row r="121" spans="16:18" ht="18.75" hidden="1" x14ac:dyDescent="0.35">
      <c r="P121" s="152"/>
      <c r="Q121" s="152"/>
      <c r="R121" s="152"/>
    </row>
    <row r="122" spans="16:18" ht="18.75" hidden="1" x14ac:dyDescent="0.35">
      <c r="P122" s="152"/>
      <c r="Q122" s="152"/>
      <c r="R122" s="152"/>
    </row>
    <row r="123" spans="16:18" ht="18.75" hidden="1" x14ac:dyDescent="0.35">
      <c r="P123" s="152"/>
      <c r="Q123" s="152"/>
      <c r="R123" s="152"/>
    </row>
    <row r="124" spans="16:18" ht="18.75" hidden="1" x14ac:dyDescent="0.35">
      <c r="P124" s="152"/>
      <c r="Q124" s="152"/>
      <c r="R124" s="152"/>
    </row>
    <row r="125" spans="16:18" ht="18.75" hidden="1" x14ac:dyDescent="0.35">
      <c r="P125" s="152"/>
      <c r="Q125" s="152"/>
      <c r="R125" s="152"/>
    </row>
    <row r="126" spans="16:18" ht="18.75" hidden="1" x14ac:dyDescent="0.35">
      <c r="P126" s="152"/>
      <c r="Q126" s="152"/>
      <c r="R126" s="152"/>
    </row>
    <row r="127" spans="16:18" ht="18.75" hidden="1" x14ac:dyDescent="0.35">
      <c r="P127" s="152"/>
      <c r="Q127" s="152"/>
      <c r="R127" s="152"/>
    </row>
    <row r="128" spans="16:18" ht="18.75" hidden="1" x14ac:dyDescent="0.35">
      <c r="P128" s="152"/>
      <c r="Q128" s="152"/>
      <c r="R128" s="152"/>
    </row>
    <row r="129" spans="16:18" ht="18.75" hidden="1" x14ac:dyDescent="0.35">
      <c r="P129" s="152"/>
      <c r="Q129" s="152"/>
      <c r="R129" s="152"/>
    </row>
    <row r="130" spans="16:18" ht="18.75" hidden="1" x14ac:dyDescent="0.35">
      <c r="P130" s="152"/>
      <c r="Q130" s="152"/>
      <c r="R130" s="152"/>
    </row>
    <row r="131" spans="16:18" ht="18.75" hidden="1" x14ac:dyDescent="0.35">
      <c r="P131" s="152"/>
      <c r="Q131" s="152"/>
      <c r="R131" s="152"/>
    </row>
    <row r="132" spans="16:18" ht="18.75" hidden="1" x14ac:dyDescent="0.35">
      <c r="P132" s="152"/>
      <c r="Q132" s="152"/>
      <c r="R132" s="152"/>
    </row>
    <row r="133" spans="16:18" ht="18.75" hidden="1" x14ac:dyDescent="0.35">
      <c r="P133" s="152"/>
      <c r="Q133" s="152"/>
      <c r="R133" s="152"/>
    </row>
    <row r="134" spans="16:18" ht="18.75" hidden="1" x14ac:dyDescent="0.35">
      <c r="P134" s="152"/>
      <c r="Q134" s="152"/>
      <c r="R134" s="152"/>
    </row>
    <row r="135" spans="16:18" ht="18.75" hidden="1" x14ac:dyDescent="0.35">
      <c r="P135" s="152"/>
      <c r="Q135" s="152"/>
      <c r="R135" s="152"/>
    </row>
    <row r="136" spans="16:18" ht="18.75" hidden="1" x14ac:dyDescent="0.35">
      <c r="P136" s="152"/>
      <c r="Q136" s="152"/>
      <c r="R136" s="152"/>
    </row>
    <row r="137" spans="16:18" ht="18.75" hidden="1" x14ac:dyDescent="0.35">
      <c r="P137" s="152"/>
      <c r="Q137" s="152"/>
      <c r="R137" s="152"/>
    </row>
    <row r="138" spans="16:18" ht="18.75" hidden="1" x14ac:dyDescent="0.35">
      <c r="P138" s="152"/>
      <c r="Q138" s="152"/>
    </row>
    <row r="139" spans="16:18" ht="18.75" hidden="1" x14ac:dyDescent="0.35">
      <c r="P139" s="152"/>
      <c r="Q139" s="152"/>
    </row>
    <row r="140" spans="16:18" ht="18.75" hidden="1" x14ac:dyDescent="0.35">
      <c r="P140" s="152"/>
      <c r="Q140" s="152"/>
    </row>
    <row r="141" spans="16:18" ht="18.75" hidden="1" x14ac:dyDescent="0.35">
      <c r="P141" s="152"/>
      <c r="Q141" s="152"/>
    </row>
    <row r="142" spans="16:18" ht="18.75" hidden="1" x14ac:dyDescent="0.35">
      <c r="P142" s="152"/>
      <c r="Q142" s="152"/>
    </row>
    <row r="143" spans="16:18" ht="18.75" hidden="1" x14ac:dyDescent="0.35">
      <c r="P143" s="152"/>
      <c r="Q143" s="152"/>
    </row>
    <row r="144" spans="16:18" ht="18.75" hidden="1" x14ac:dyDescent="0.35">
      <c r="P144" s="152"/>
      <c r="Q144" s="152"/>
    </row>
    <row r="145" spans="16:17" ht="18.75" hidden="1" x14ac:dyDescent="0.35">
      <c r="P145" s="152"/>
      <c r="Q145" s="152"/>
    </row>
    <row r="146" spans="16:17" ht="18.75" hidden="1" x14ac:dyDescent="0.35">
      <c r="P146" s="152"/>
      <c r="Q146" s="152"/>
    </row>
    <row r="147" spans="16:17" ht="18.75" hidden="1" x14ac:dyDescent="0.35">
      <c r="P147" s="152"/>
      <c r="Q147" s="152"/>
    </row>
    <row r="148" spans="16:17" ht="18.75" hidden="1" x14ac:dyDescent="0.35">
      <c r="P148" s="152"/>
      <c r="Q148" s="152"/>
    </row>
    <row r="149" spans="16:17" ht="18.75" hidden="1" x14ac:dyDescent="0.35">
      <c r="P149" s="152"/>
      <c r="Q149" s="152"/>
    </row>
    <row r="150" spans="16:17" ht="18.75" hidden="1" x14ac:dyDescent="0.35">
      <c r="P150" s="152"/>
      <c r="Q150" s="152"/>
    </row>
    <row r="151" spans="16:17" ht="18.75" hidden="1" x14ac:dyDescent="0.35">
      <c r="P151" s="152"/>
      <c r="Q151" s="152"/>
    </row>
    <row r="152" spans="16:17" ht="18.75" hidden="1" x14ac:dyDescent="0.35">
      <c r="P152" s="152"/>
      <c r="Q152" s="152"/>
    </row>
    <row r="153" spans="16:17" ht="18.75" hidden="1" x14ac:dyDescent="0.35">
      <c r="P153" s="152"/>
      <c r="Q153" s="152"/>
    </row>
    <row r="154" spans="16:17" ht="18.75" hidden="1" x14ac:dyDescent="0.35">
      <c r="P154" s="152"/>
      <c r="Q154" s="152"/>
    </row>
    <row r="155" spans="16:17" ht="18.75" hidden="1" x14ac:dyDescent="0.35">
      <c r="P155" s="152"/>
      <c r="Q155" s="152"/>
    </row>
    <row r="156" spans="16:17" ht="18.75" hidden="1" x14ac:dyDescent="0.35">
      <c r="P156" s="152"/>
      <c r="Q156" s="152"/>
    </row>
    <row r="157" spans="16:17" ht="18.75" hidden="1" x14ac:dyDescent="0.35">
      <c r="P157" s="152"/>
      <c r="Q157" s="152"/>
    </row>
    <row r="158" spans="16:17" ht="18.75" hidden="1" x14ac:dyDescent="0.35">
      <c r="P158" s="152"/>
      <c r="Q158" s="152"/>
    </row>
    <row r="159" spans="16:17" ht="18.75" hidden="1" x14ac:dyDescent="0.35">
      <c r="P159" s="152"/>
      <c r="Q159" s="152"/>
    </row>
    <row r="160" spans="16:17" ht="18.75" hidden="1" x14ac:dyDescent="0.35">
      <c r="P160" s="152"/>
      <c r="Q160" s="152"/>
    </row>
    <row r="161" spans="16:17" ht="18.75" hidden="1" x14ac:dyDescent="0.35">
      <c r="P161" s="152"/>
      <c r="Q161" s="152"/>
    </row>
    <row r="162" spans="16:17" ht="18.75" hidden="1" x14ac:dyDescent="0.35">
      <c r="P162" s="152"/>
      <c r="Q162" s="152"/>
    </row>
    <row r="163" spans="16:17" ht="18.75" hidden="1" x14ac:dyDescent="0.35">
      <c r="P163" s="152"/>
      <c r="Q163" s="152"/>
    </row>
    <row r="164" spans="16:17" ht="18.75" hidden="1" x14ac:dyDescent="0.35">
      <c r="P164" s="152"/>
      <c r="Q164" s="152"/>
    </row>
    <row r="165" spans="16:17" ht="18.75" hidden="1" x14ac:dyDescent="0.35">
      <c r="P165" s="152"/>
      <c r="Q165" s="152"/>
    </row>
    <row r="166" spans="16:17" ht="18.75" hidden="1" x14ac:dyDescent="0.35">
      <c r="P166" s="152"/>
      <c r="Q166" s="152"/>
    </row>
    <row r="167" spans="16:17" ht="18.75" hidden="1" x14ac:dyDescent="0.35">
      <c r="P167" s="152"/>
      <c r="Q167" s="152"/>
    </row>
    <row r="168" spans="16:17" ht="18.75" hidden="1" x14ac:dyDescent="0.35">
      <c r="P168" s="152"/>
      <c r="Q168" s="152"/>
    </row>
    <row r="169" spans="16:17" ht="18.75" hidden="1" x14ac:dyDescent="0.35">
      <c r="P169" s="152"/>
      <c r="Q169" s="152"/>
    </row>
    <row r="170" spans="16:17" ht="18.75" hidden="1" x14ac:dyDescent="0.35">
      <c r="P170" s="152"/>
      <c r="Q170" s="152"/>
    </row>
    <row r="171" spans="16:17" ht="18.75" hidden="1" x14ac:dyDescent="0.35">
      <c r="P171" s="152"/>
      <c r="Q171" s="152"/>
    </row>
    <row r="172" spans="16:17" ht="18.75" hidden="1" x14ac:dyDescent="0.35">
      <c r="P172" s="152"/>
      <c r="Q172" s="152"/>
    </row>
    <row r="173" spans="16:17" ht="18.75" hidden="1" x14ac:dyDescent="0.35">
      <c r="P173" s="152"/>
      <c r="Q173" s="152"/>
    </row>
    <row r="174" spans="16:17" ht="18.75" hidden="1" x14ac:dyDescent="0.35">
      <c r="P174" s="152"/>
      <c r="Q174" s="152"/>
    </row>
    <row r="175" spans="16:17" ht="18.75" hidden="1" x14ac:dyDescent="0.35">
      <c r="P175" s="152"/>
      <c r="Q175" s="152"/>
    </row>
    <row r="176" spans="16:17" ht="18.75" hidden="1" x14ac:dyDescent="0.35">
      <c r="P176" s="152"/>
      <c r="Q176" s="152"/>
    </row>
    <row r="177" spans="16:17" ht="18.75" hidden="1" x14ac:dyDescent="0.35">
      <c r="P177" s="152"/>
      <c r="Q177" s="152"/>
    </row>
    <row r="178" spans="16:17" ht="18.75" hidden="1" x14ac:dyDescent="0.35">
      <c r="P178" s="152"/>
      <c r="Q178" s="152"/>
    </row>
    <row r="179" spans="16:17" ht="18.75" hidden="1" x14ac:dyDescent="0.35">
      <c r="P179" s="152"/>
      <c r="Q179" s="152"/>
    </row>
    <row r="180" spans="16:17" ht="18.75" hidden="1" x14ac:dyDescent="0.35">
      <c r="P180" s="152"/>
      <c r="Q180" s="152"/>
    </row>
    <row r="181" spans="16:17" ht="18.75" hidden="1" x14ac:dyDescent="0.35">
      <c r="P181" s="152"/>
      <c r="Q181" s="152"/>
    </row>
    <row r="182" spans="16:17" ht="18.75" hidden="1" x14ac:dyDescent="0.35">
      <c r="P182" s="152"/>
      <c r="Q182" s="152"/>
    </row>
    <row r="183" spans="16:17" ht="18.75" hidden="1" x14ac:dyDescent="0.35">
      <c r="P183" s="152"/>
      <c r="Q183" s="152"/>
    </row>
    <row r="184" spans="16:17" ht="18.75" hidden="1" x14ac:dyDescent="0.35">
      <c r="P184" s="152"/>
      <c r="Q184" s="152"/>
    </row>
    <row r="185" spans="16:17" ht="18.75" hidden="1" x14ac:dyDescent="0.35">
      <c r="P185" s="152"/>
      <c r="Q185" s="152"/>
    </row>
    <row r="186" spans="16:17" ht="18.75" hidden="1" x14ac:dyDescent="0.35">
      <c r="P186" s="152"/>
      <c r="Q186" s="152"/>
    </row>
    <row r="187" spans="16:17" ht="18.75" hidden="1" x14ac:dyDescent="0.35">
      <c r="P187" s="152"/>
      <c r="Q187" s="152"/>
    </row>
    <row r="188" spans="16:17" ht="18.75" hidden="1" x14ac:dyDescent="0.35">
      <c r="P188" s="152"/>
      <c r="Q188" s="152"/>
    </row>
    <row r="189" spans="16:17" ht="18.75" hidden="1" x14ac:dyDescent="0.35">
      <c r="P189" s="152"/>
      <c r="Q189" s="152"/>
    </row>
    <row r="190" spans="16:17" ht="18.75" hidden="1" x14ac:dyDescent="0.35">
      <c r="P190" s="152"/>
      <c r="Q190" s="152"/>
    </row>
    <row r="191" spans="16:17" ht="18.75" hidden="1" x14ac:dyDescent="0.35">
      <c r="P191" s="152"/>
      <c r="Q191" s="152"/>
    </row>
    <row r="192" spans="16:17" ht="18.75" hidden="1" x14ac:dyDescent="0.35">
      <c r="P192" s="152"/>
      <c r="Q192" s="152"/>
    </row>
    <row r="193" spans="16:17" ht="18.75" hidden="1" x14ac:dyDescent="0.35">
      <c r="P193" s="152"/>
      <c r="Q193" s="152"/>
    </row>
    <row r="194" spans="16:17" ht="18.75" hidden="1" x14ac:dyDescent="0.35">
      <c r="P194" s="152"/>
      <c r="Q194" s="152"/>
    </row>
    <row r="195" spans="16:17" ht="18.75" hidden="1" x14ac:dyDescent="0.35">
      <c r="P195" s="152"/>
      <c r="Q195" s="152"/>
    </row>
    <row r="196" spans="16:17" ht="18.75" hidden="1" x14ac:dyDescent="0.35">
      <c r="P196" s="152"/>
      <c r="Q196" s="152"/>
    </row>
    <row r="197" spans="16:17" ht="18.75" hidden="1" x14ac:dyDescent="0.35">
      <c r="P197" s="152"/>
      <c r="Q197" s="152"/>
    </row>
    <row r="198" spans="16:17" ht="18.75" hidden="1" x14ac:dyDescent="0.35">
      <c r="P198" s="152"/>
      <c r="Q198" s="152"/>
    </row>
    <row r="199" spans="16:17" ht="18.75" hidden="1" x14ac:dyDescent="0.35">
      <c r="P199" s="152"/>
      <c r="Q199" s="152"/>
    </row>
    <row r="200" spans="16:17" ht="18.75" hidden="1" x14ac:dyDescent="0.35">
      <c r="P200" s="152"/>
      <c r="Q200" s="152"/>
    </row>
    <row r="201" spans="16:17" ht="18.75" hidden="1" x14ac:dyDescent="0.35">
      <c r="P201" s="152"/>
      <c r="Q201" s="152"/>
    </row>
    <row r="202" spans="16:17" ht="18.75" hidden="1" x14ac:dyDescent="0.35">
      <c r="P202" s="152"/>
      <c r="Q202" s="152"/>
    </row>
    <row r="203" spans="16:17" ht="18.75" hidden="1" x14ac:dyDescent="0.35">
      <c r="P203" s="152"/>
      <c r="Q203" s="152"/>
    </row>
    <row r="204" spans="16:17" ht="18.75" hidden="1" x14ac:dyDescent="0.35">
      <c r="P204" s="152"/>
      <c r="Q204" s="152"/>
    </row>
    <row r="205" spans="16:17" ht="18.75" hidden="1" x14ac:dyDescent="0.35">
      <c r="P205" s="152"/>
      <c r="Q205" s="152"/>
    </row>
    <row r="206" spans="16:17" ht="18.75" hidden="1" x14ac:dyDescent="0.35">
      <c r="P206" s="152"/>
      <c r="Q206" s="152"/>
    </row>
    <row r="207" spans="16:17" ht="18.75" hidden="1" x14ac:dyDescent="0.35">
      <c r="P207" s="152"/>
      <c r="Q207" s="152"/>
    </row>
    <row r="208" spans="16:17" ht="18.75" hidden="1" x14ac:dyDescent="0.35">
      <c r="P208" s="152"/>
      <c r="Q208" s="152"/>
    </row>
    <row r="209" spans="16:17" ht="18.75" hidden="1" x14ac:dyDescent="0.35">
      <c r="P209" s="152"/>
      <c r="Q209" s="152"/>
    </row>
    <row r="210" spans="16:17" ht="18.75" hidden="1" x14ac:dyDescent="0.35">
      <c r="P210" s="152"/>
      <c r="Q210" s="152"/>
    </row>
    <row r="211" spans="16:17" ht="18.75" hidden="1" x14ac:dyDescent="0.35">
      <c r="P211" s="152"/>
      <c r="Q211" s="152"/>
    </row>
    <row r="212" spans="16:17" ht="18.75" hidden="1" x14ac:dyDescent="0.35">
      <c r="P212" s="152"/>
      <c r="Q212" s="152"/>
    </row>
    <row r="213" spans="16:17" ht="18.75" hidden="1" x14ac:dyDescent="0.35">
      <c r="P213" s="152"/>
      <c r="Q213" s="152"/>
    </row>
    <row r="214" spans="16:17" ht="18.75" hidden="1" x14ac:dyDescent="0.35">
      <c r="P214" s="152"/>
      <c r="Q214" s="152"/>
    </row>
    <row r="215" spans="16:17" ht="18.75" hidden="1" x14ac:dyDescent="0.35">
      <c r="P215" s="152"/>
      <c r="Q215" s="152"/>
    </row>
    <row r="216" spans="16:17" ht="18.75" hidden="1" x14ac:dyDescent="0.35">
      <c r="P216" s="152"/>
      <c r="Q216" s="152"/>
    </row>
    <row r="217" spans="16:17" ht="18.75" hidden="1" x14ac:dyDescent="0.35">
      <c r="P217" s="152"/>
      <c r="Q217" s="152"/>
    </row>
    <row r="218" spans="16:17" ht="18.75" hidden="1" x14ac:dyDescent="0.35">
      <c r="P218" s="152"/>
      <c r="Q218" s="152"/>
    </row>
    <row r="219" spans="16:17" ht="18.75" hidden="1" x14ac:dyDescent="0.35">
      <c r="P219" s="152"/>
      <c r="Q219" s="152"/>
    </row>
    <row r="220" spans="16:17" ht="18.75" hidden="1" x14ac:dyDescent="0.35">
      <c r="P220" s="152"/>
      <c r="Q220" s="152"/>
    </row>
    <row r="221" spans="16:17" ht="18.75" hidden="1" x14ac:dyDescent="0.35">
      <c r="P221" s="152"/>
      <c r="Q221" s="152"/>
    </row>
    <row r="222" spans="16:17" ht="18.75" hidden="1" x14ac:dyDescent="0.35">
      <c r="P222" s="152"/>
      <c r="Q222" s="152"/>
    </row>
    <row r="223" spans="16:17" ht="18.75" hidden="1" x14ac:dyDescent="0.35">
      <c r="P223" s="152"/>
      <c r="Q223" s="152"/>
    </row>
    <row r="224" spans="16:17" ht="18.75" hidden="1" x14ac:dyDescent="0.35">
      <c r="P224" s="152"/>
      <c r="Q224" s="152"/>
    </row>
    <row r="225" spans="16:17" ht="18.75" hidden="1" x14ac:dyDescent="0.35">
      <c r="P225" s="152"/>
      <c r="Q225" s="152"/>
    </row>
    <row r="226" spans="16:17" ht="18.75" hidden="1" x14ac:dyDescent="0.35">
      <c r="P226" s="152"/>
      <c r="Q226" s="152"/>
    </row>
    <row r="227" spans="16:17" ht="18.75" hidden="1" x14ac:dyDescent="0.35">
      <c r="P227" s="152"/>
      <c r="Q227" s="152"/>
    </row>
    <row r="228" spans="16:17" ht="18.75" hidden="1" x14ac:dyDescent="0.35">
      <c r="P228" s="152"/>
      <c r="Q228" s="152"/>
    </row>
    <row r="229" spans="16:17" ht="18.75" hidden="1" x14ac:dyDescent="0.35">
      <c r="P229" s="152"/>
      <c r="Q229" s="152"/>
    </row>
    <row r="230" spans="16:17" ht="18.75" hidden="1" x14ac:dyDescent="0.35">
      <c r="P230" s="152"/>
      <c r="Q230" s="152"/>
    </row>
    <row r="231" spans="16:17" ht="18.75" hidden="1" x14ac:dyDescent="0.35">
      <c r="P231" s="152"/>
      <c r="Q231" s="152"/>
    </row>
    <row r="232" spans="16:17" ht="18.75" hidden="1" x14ac:dyDescent="0.35">
      <c r="P232" s="152"/>
      <c r="Q232" s="152"/>
    </row>
    <row r="233" spans="16:17" ht="18.75" hidden="1" x14ac:dyDescent="0.35">
      <c r="P233" s="152"/>
      <c r="Q233" s="152"/>
    </row>
    <row r="234" spans="16:17" ht="18.75" hidden="1" x14ac:dyDescent="0.35">
      <c r="P234" s="152"/>
      <c r="Q234" s="152"/>
    </row>
    <row r="235" spans="16:17" ht="18.75" hidden="1" x14ac:dyDescent="0.35">
      <c r="P235" s="152"/>
      <c r="Q235" s="152"/>
    </row>
    <row r="236" spans="16:17" ht="18.75" hidden="1" x14ac:dyDescent="0.35">
      <c r="P236" s="152"/>
      <c r="Q236" s="152"/>
    </row>
    <row r="237" spans="16:17" ht="18.75" hidden="1" x14ac:dyDescent="0.35">
      <c r="P237" s="152"/>
      <c r="Q237" s="152"/>
    </row>
    <row r="238" spans="16:17" ht="18.75" hidden="1" x14ac:dyDescent="0.35">
      <c r="P238" s="152"/>
      <c r="Q238" s="152"/>
    </row>
    <row r="239" spans="16:17" ht="18.75" hidden="1" x14ac:dyDescent="0.35">
      <c r="P239" s="152"/>
      <c r="Q239" s="152"/>
    </row>
    <row r="240" spans="16:17" ht="18.75" hidden="1" x14ac:dyDescent="0.35">
      <c r="P240" s="152"/>
      <c r="Q240" s="152"/>
    </row>
    <row r="241" spans="16:17" ht="18.75" hidden="1" x14ac:dyDescent="0.35">
      <c r="P241" s="152"/>
      <c r="Q241" s="152"/>
    </row>
    <row r="242" spans="16:17" ht="18.75" hidden="1" x14ac:dyDescent="0.35">
      <c r="P242" s="152"/>
      <c r="Q242" s="152"/>
    </row>
    <row r="243" spans="16:17" ht="18.75" hidden="1" x14ac:dyDescent="0.35">
      <c r="P243" s="152"/>
      <c r="Q243" s="152"/>
    </row>
    <row r="244" spans="16:17" ht="18.75" hidden="1" x14ac:dyDescent="0.35">
      <c r="P244" s="152"/>
      <c r="Q244" s="152"/>
    </row>
    <row r="245" spans="16:17" ht="18.75" hidden="1" x14ac:dyDescent="0.35">
      <c r="P245" s="152"/>
      <c r="Q245" s="152"/>
    </row>
    <row r="246" spans="16:17" ht="18.75" hidden="1" x14ac:dyDescent="0.35">
      <c r="P246" s="152"/>
      <c r="Q246" s="152"/>
    </row>
    <row r="247" spans="16:17" ht="18.75" hidden="1" x14ac:dyDescent="0.35">
      <c r="P247" s="152"/>
      <c r="Q247" s="152"/>
    </row>
    <row r="248" spans="16:17" ht="18.75" hidden="1" x14ac:dyDescent="0.35">
      <c r="P248" s="152"/>
      <c r="Q248" s="152"/>
    </row>
    <row r="249" spans="16:17" ht="18.75" hidden="1" x14ac:dyDescent="0.35">
      <c r="P249" s="152"/>
      <c r="Q249" s="152"/>
    </row>
    <row r="250" spans="16:17" ht="18.75" hidden="1" x14ac:dyDescent="0.35">
      <c r="P250" s="152"/>
      <c r="Q250" s="152"/>
    </row>
    <row r="251" spans="16:17" ht="18.75" hidden="1" x14ac:dyDescent="0.35">
      <c r="P251" s="152"/>
      <c r="Q251" s="152"/>
    </row>
    <row r="252" spans="16:17" ht="18.75" hidden="1" x14ac:dyDescent="0.35">
      <c r="P252" s="152"/>
      <c r="Q252" s="152"/>
    </row>
    <row r="253" spans="16:17" ht="18.75" hidden="1" x14ac:dyDescent="0.35">
      <c r="P253" s="152"/>
      <c r="Q253" s="152"/>
    </row>
    <row r="254" spans="16:17" ht="18.75" hidden="1" x14ac:dyDescent="0.35">
      <c r="P254" s="152"/>
      <c r="Q254" s="152"/>
    </row>
    <row r="255" spans="16:17" ht="18.75" hidden="1" x14ac:dyDescent="0.35">
      <c r="P255" s="152"/>
      <c r="Q255" s="152"/>
    </row>
    <row r="256" spans="16:17" ht="18.75" hidden="1" x14ac:dyDescent="0.35">
      <c r="P256" s="152"/>
      <c r="Q256" s="152"/>
    </row>
    <row r="257" spans="16:17" ht="18.75" hidden="1" x14ac:dyDescent="0.35">
      <c r="P257" s="152"/>
      <c r="Q257" s="152"/>
    </row>
    <row r="258" spans="16:17" ht="18.75" hidden="1" x14ac:dyDescent="0.35">
      <c r="P258" s="152"/>
      <c r="Q258" s="152"/>
    </row>
    <row r="259" spans="16:17" ht="18.75" hidden="1" x14ac:dyDescent="0.35">
      <c r="P259" s="152"/>
      <c r="Q259" s="152"/>
    </row>
    <row r="260" spans="16:17" ht="18.75" hidden="1" x14ac:dyDescent="0.35">
      <c r="P260" s="152"/>
      <c r="Q260" s="152"/>
    </row>
    <row r="261" spans="16:17" ht="18.75" hidden="1" x14ac:dyDescent="0.35">
      <c r="P261" s="152"/>
      <c r="Q261" s="152"/>
    </row>
    <row r="262" spans="16:17" ht="18.75" hidden="1" x14ac:dyDescent="0.35">
      <c r="P262" s="152"/>
      <c r="Q262" s="152"/>
    </row>
    <row r="263" spans="16:17" ht="18.75" hidden="1" x14ac:dyDescent="0.35">
      <c r="P263" s="152"/>
      <c r="Q263" s="152"/>
    </row>
    <row r="264" spans="16:17" ht="18.75" hidden="1" x14ac:dyDescent="0.35">
      <c r="P264" s="152"/>
      <c r="Q264" s="152"/>
    </row>
    <row r="265" spans="16:17" ht="18.75" hidden="1" x14ac:dyDescent="0.35">
      <c r="P265" s="152"/>
      <c r="Q265" s="152"/>
    </row>
    <row r="266" spans="16:17" ht="18.75" hidden="1" x14ac:dyDescent="0.35">
      <c r="P266" s="152"/>
      <c r="Q266" s="152"/>
    </row>
    <row r="267" spans="16:17" ht="18.75" hidden="1" x14ac:dyDescent="0.35">
      <c r="P267" s="152"/>
      <c r="Q267" s="152"/>
    </row>
    <row r="268" spans="16:17" ht="18.75" hidden="1" x14ac:dyDescent="0.35">
      <c r="P268" s="152"/>
      <c r="Q268" s="152"/>
    </row>
    <row r="269" spans="16:17" ht="18.75" hidden="1" x14ac:dyDescent="0.35">
      <c r="P269" s="152"/>
      <c r="Q269" s="152"/>
    </row>
    <row r="270" spans="16:17" ht="18.75" hidden="1" x14ac:dyDescent="0.35">
      <c r="P270" s="152"/>
      <c r="Q270" s="152"/>
    </row>
    <row r="271" spans="16:17" ht="18.75" hidden="1" x14ac:dyDescent="0.35">
      <c r="P271" s="152"/>
      <c r="Q271" s="152"/>
    </row>
    <row r="272" spans="16:17" ht="18.75" hidden="1" x14ac:dyDescent="0.35">
      <c r="P272" s="152"/>
      <c r="Q272" s="152"/>
    </row>
    <row r="273" spans="16:17" ht="18.75" hidden="1" x14ac:dyDescent="0.35">
      <c r="P273" s="152"/>
      <c r="Q273" s="152"/>
    </row>
    <row r="274" spans="16:17" ht="18.75" hidden="1" x14ac:dyDescent="0.35">
      <c r="P274" s="152"/>
      <c r="Q274" s="152"/>
    </row>
    <row r="275" spans="16:17" ht="18.75" hidden="1" x14ac:dyDescent="0.35">
      <c r="P275" s="152"/>
      <c r="Q275" s="152"/>
    </row>
    <row r="276" spans="16:17" ht="18.75" hidden="1" x14ac:dyDescent="0.35">
      <c r="P276" s="152"/>
      <c r="Q276" s="152"/>
    </row>
    <row r="277" spans="16:17" ht="18.75" hidden="1" x14ac:dyDescent="0.35">
      <c r="P277" s="152"/>
      <c r="Q277" s="152"/>
    </row>
    <row r="278" spans="16:17" ht="18.75" hidden="1" x14ac:dyDescent="0.35">
      <c r="P278" s="152"/>
      <c r="Q278" s="152"/>
    </row>
    <row r="279" spans="16:17" ht="18.75" hidden="1" x14ac:dyDescent="0.35">
      <c r="P279" s="152"/>
      <c r="Q279" s="152"/>
    </row>
    <row r="280" spans="16:17" ht="18.75" hidden="1" x14ac:dyDescent="0.35">
      <c r="P280" s="152"/>
      <c r="Q280" s="152"/>
    </row>
    <row r="281" spans="16:17" ht="18.75" hidden="1" x14ac:dyDescent="0.35">
      <c r="P281" s="152"/>
      <c r="Q281" s="152"/>
    </row>
    <row r="282" spans="16:17" ht="18.75" hidden="1" x14ac:dyDescent="0.35">
      <c r="P282" s="152"/>
      <c r="Q282" s="152"/>
    </row>
    <row r="283" spans="16:17" ht="18.75" hidden="1" x14ac:dyDescent="0.35">
      <c r="P283" s="152"/>
      <c r="Q283" s="152"/>
    </row>
    <row r="284" spans="16:17" ht="18.75" hidden="1" x14ac:dyDescent="0.35">
      <c r="P284" s="152"/>
      <c r="Q284" s="152"/>
    </row>
    <row r="285" spans="16:17" ht="18.75" hidden="1" x14ac:dyDescent="0.35">
      <c r="P285" s="152"/>
      <c r="Q285" s="152"/>
    </row>
    <row r="286" spans="16:17" ht="18.75" hidden="1" x14ac:dyDescent="0.35">
      <c r="P286" s="152"/>
      <c r="Q286" s="152"/>
    </row>
    <row r="287" spans="16:17" ht="18.75" hidden="1" x14ac:dyDescent="0.35">
      <c r="P287" s="152"/>
      <c r="Q287" s="152"/>
    </row>
    <row r="288" spans="16:17" ht="18.75" hidden="1" x14ac:dyDescent="0.35">
      <c r="P288" s="152"/>
      <c r="Q288" s="152"/>
    </row>
    <row r="289" spans="16:17" ht="18.75" hidden="1" x14ac:dyDescent="0.35">
      <c r="P289" s="152"/>
      <c r="Q289" s="152"/>
    </row>
    <row r="290" spans="16:17" ht="18.75" hidden="1" x14ac:dyDescent="0.35">
      <c r="P290" s="152"/>
      <c r="Q290" s="152"/>
    </row>
    <row r="291" spans="16:17" ht="18.75" hidden="1" x14ac:dyDescent="0.35">
      <c r="P291" s="152"/>
      <c r="Q291" s="152"/>
    </row>
    <row r="292" spans="16:17" ht="18.75" hidden="1" x14ac:dyDescent="0.35">
      <c r="P292" s="152"/>
      <c r="Q292" s="152"/>
    </row>
    <row r="293" spans="16:17" ht="18.75" hidden="1" x14ac:dyDescent="0.35">
      <c r="P293" s="152"/>
      <c r="Q293" s="152"/>
    </row>
    <row r="294" spans="16:17" ht="18.75" hidden="1" x14ac:dyDescent="0.35">
      <c r="P294" s="152"/>
      <c r="Q294" s="152"/>
    </row>
    <row r="295" spans="16:17" ht="18.75" hidden="1" x14ac:dyDescent="0.35">
      <c r="P295" s="152"/>
      <c r="Q295" s="152"/>
    </row>
    <row r="296" spans="16:17" ht="18.75" hidden="1" x14ac:dyDescent="0.35">
      <c r="P296" s="152"/>
      <c r="Q296" s="152"/>
    </row>
    <row r="297" spans="16:17" ht="18.75" hidden="1" x14ac:dyDescent="0.35">
      <c r="P297" s="152"/>
      <c r="Q297" s="152"/>
    </row>
    <row r="298" spans="16:17" ht="18.75" hidden="1" x14ac:dyDescent="0.35">
      <c r="P298" s="152"/>
      <c r="Q298" s="152"/>
    </row>
    <row r="299" spans="16:17" ht="18.75" hidden="1" x14ac:dyDescent="0.35">
      <c r="P299" s="152"/>
      <c r="Q299" s="152"/>
    </row>
    <row r="300" spans="16:17" ht="18.75" hidden="1" x14ac:dyDescent="0.35">
      <c r="P300" s="152"/>
      <c r="Q300" s="152"/>
    </row>
    <row r="301" spans="16:17" ht="18.75" hidden="1" x14ac:dyDescent="0.35">
      <c r="P301" s="152"/>
      <c r="Q301" s="152"/>
    </row>
    <row r="302" spans="16:17" ht="18.75" hidden="1" x14ac:dyDescent="0.35">
      <c r="P302" s="152"/>
      <c r="Q302" s="152"/>
    </row>
    <row r="303" spans="16:17" ht="18.75" hidden="1" x14ac:dyDescent="0.35">
      <c r="P303" s="152"/>
      <c r="Q303" s="152"/>
    </row>
    <row r="304" spans="16:17" ht="18.75" hidden="1" x14ac:dyDescent="0.35">
      <c r="P304" s="152"/>
      <c r="Q304" s="152"/>
    </row>
    <row r="305" spans="16:17" ht="18.75" hidden="1" x14ac:dyDescent="0.35">
      <c r="P305" s="152"/>
      <c r="Q305" s="152"/>
    </row>
    <row r="306" spans="16:17" ht="18.75" hidden="1" x14ac:dyDescent="0.35">
      <c r="P306" s="152"/>
      <c r="Q306" s="152"/>
    </row>
    <row r="307" spans="16:17" ht="18.75" hidden="1" x14ac:dyDescent="0.35">
      <c r="P307" s="152"/>
      <c r="Q307" s="152"/>
    </row>
    <row r="308" spans="16:17" ht="18.75" hidden="1" x14ac:dyDescent="0.35">
      <c r="P308" s="152"/>
      <c r="Q308" s="152"/>
    </row>
    <row r="309" spans="16:17" ht="18.75" hidden="1" x14ac:dyDescent="0.35">
      <c r="P309" s="152"/>
      <c r="Q309" s="152"/>
    </row>
    <row r="310" spans="16:17" ht="18.75" hidden="1" x14ac:dyDescent="0.35">
      <c r="P310" s="152"/>
      <c r="Q310" s="152"/>
    </row>
    <row r="311" spans="16:17" ht="18.75" hidden="1" x14ac:dyDescent="0.35">
      <c r="P311" s="152"/>
      <c r="Q311" s="152"/>
    </row>
    <row r="312" spans="16:17" ht="18.75" hidden="1" x14ac:dyDescent="0.35">
      <c r="P312" s="152"/>
      <c r="Q312" s="152"/>
    </row>
    <row r="313" spans="16:17" ht="18.75" hidden="1" x14ac:dyDescent="0.35">
      <c r="P313" s="152"/>
      <c r="Q313" s="152"/>
    </row>
    <row r="314" spans="16:17" ht="18.75" hidden="1" x14ac:dyDescent="0.35">
      <c r="P314" s="152"/>
      <c r="Q314" s="152"/>
    </row>
    <row r="315" spans="16:17" ht="18.75" hidden="1" x14ac:dyDescent="0.35">
      <c r="P315" s="152"/>
      <c r="Q315" s="152"/>
    </row>
    <row r="316" spans="16:17" ht="18.75" hidden="1" x14ac:dyDescent="0.35">
      <c r="P316" s="152"/>
      <c r="Q316" s="152"/>
    </row>
    <row r="317" spans="16:17" ht="18.75" hidden="1" x14ac:dyDescent="0.35">
      <c r="P317" s="152"/>
      <c r="Q317" s="152"/>
    </row>
    <row r="318" spans="16:17" ht="18.75" hidden="1" x14ac:dyDescent="0.35">
      <c r="P318" s="152"/>
      <c r="Q318" s="152"/>
    </row>
    <row r="319" spans="16:17" ht="18.75" hidden="1" x14ac:dyDescent="0.35">
      <c r="P319" s="152"/>
      <c r="Q319" s="152"/>
    </row>
    <row r="320" spans="16:17" ht="18.75" hidden="1" x14ac:dyDescent="0.35">
      <c r="P320" s="152"/>
      <c r="Q320" s="152"/>
    </row>
    <row r="321" spans="16:17" ht="18.75" hidden="1" x14ac:dyDescent="0.35">
      <c r="P321" s="152"/>
      <c r="Q321" s="152"/>
    </row>
    <row r="322" spans="16:17" ht="18.75" hidden="1" x14ac:dyDescent="0.35">
      <c r="P322" s="152"/>
      <c r="Q322" s="152"/>
    </row>
    <row r="323" spans="16:17" ht="18.75" hidden="1" x14ac:dyDescent="0.35">
      <c r="P323" s="152"/>
      <c r="Q323" s="152"/>
    </row>
    <row r="324" spans="16:17" ht="18.75" hidden="1" x14ac:dyDescent="0.35">
      <c r="P324" s="152"/>
      <c r="Q324" s="152"/>
    </row>
    <row r="325" spans="16:17" ht="18.75" hidden="1" x14ac:dyDescent="0.35">
      <c r="P325" s="152"/>
      <c r="Q325" s="152"/>
    </row>
    <row r="326" spans="16:17" ht="18.75" hidden="1" x14ac:dyDescent="0.35">
      <c r="P326" s="152"/>
      <c r="Q326" s="152"/>
    </row>
    <row r="327" spans="16:17" ht="18.75" hidden="1" x14ac:dyDescent="0.35">
      <c r="P327" s="152"/>
      <c r="Q327" s="152"/>
    </row>
    <row r="328" spans="16:17" ht="18.75" hidden="1" x14ac:dyDescent="0.35">
      <c r="P328" s="152"/>
      <c r="Q328" s="152"/>
    </row>
    <row r="329" spans="16:17" ht="18.75" hidden="1" x14ac:dyDescent="0.35">
      <c r="P329" s="152"/>
      <c r="Q329" s="152"/>
    </row>
  </sheetData>
  <mergeCells count="130">
    <mergeCell ref="G30:G31"/>
    <mergeCell ref="G32:G33"/>
    <mergeCell ref="F43:F44"/>
    <mergeCell ref="B32:B33"/>
    <mergeCell ref="B4:D4"/>
    <mergeCell ref="B28:B29"/>
    <mergeCell ref="B30:B31"/>
    <mergeCell ref="G28:G29"/>
    <mergeCell ref="E58:E59"/>
    <mergeCell ref="G58:G59"/>
    <mergeCell ref="D30:D31"/>
    <mergeCell ref="D32:D33"/>
    <mergeCell ref="B53:D53"/>
    <mergeCell ref="B6:D6"/>
    <mergeCell ref="B7:D7"/>
    <mergeCell ref="E30:E31"/>
    <mergeCell ref="E32:E33"/>
    <mergeCell ref="E43:E44"/>
    <mergeCell ref="E45:E46"/>
    <mergeCell ref="E47:E48"/>
    <mergeCell ref="G11:G12"/>
    <mergeCell ref="G13:G14"/>
    <mergeCell ref="G15:G16"/>
    <mergeCell ref="F26:F27"/>
    <mergeCell ref="G26:G27"/>
    <mergeCell ref="C32:C33"/>
    <mergeCell ref="F32:F33"/>
    <mergeCell ref="B62:D62"/>
    <mergeCell ref="J62:N62"/>
    <mergeCell ref="B63:D63"/>
    <mergeCell ref="B8:D8"/>
    <mergeCell ref="C13:C14"/>
    <mergeCell ref="C15:C16"/>
    <mergeCell ref="D11:D12"/>
    <mergeCell ref="D13:D14"/>
    <mergeCell ref="D15:D16"/>
    <mergeCell ref="C11:C12"/>
    <mergeCell ref="B11:B12"/>
    <mergeCell ref="B13:B14"/>
    <mergeCell ref="B15:B16"/>
    <mergeCell ref="B22:D22"/>
    <mergeCell ref="J22:N22"/>
    <mergeCell ref="B24:D24"/>
    <mergeCell ref="B9:D9"/>
    <mergeCell ref="D28:D29"/>
    <mergeCell ref="B26:B27"/>
    <mergeCell ref="C26:C27"/>
    <mergeCell ref="J53:N53"/>
    <mergeCell ref="J36:N36"/>
    <mergeCell ref="B37:D37"/>
    <mergeCell ref="J37:N37"/>
    <mergeCell ref="B38:D38"/>
    <mergeCell ref="J38:N38"/>
    <mergeCell ref="B5:D5"/>
    <mergeCell ref="B51:D51"/>
    <mergeCell ref="J51:N51"/>
    <mergeCell ref="B19:D19"/>
    <mergeCell ref="J19:N19"/>
    <mergeCell ref="B20:D20"/>
    <mergeCell ref="J20:N20"/>
    <mergeCell ref="B21:D21"/>
    <mergeCell ref="J21:N21"/>
    <mergeCell ref="E11:E12"/>
    <mergeCell ref="E13:E14"/>
    <mergeCell ref="E15:E16"/>
    <mergeCell ref="E26:E27"/>
    <mergeCell ref="E28:E29"/>
    <mergeCell ref="J5:N5"/>
    <mergeCell ref="J7:N7"/>
    <mergeCell ref="C28:C29"/>
    <mergeCell ref="C30:C31"/>
    <mergeCell ref="F11:F12"/>
    <mergeCell ref="J4:N4"/>
    <mergeCell ref="J6:N6"/>
    <mergeCell ref="B70:B71"/>
    <mergeCell ref="C70:C71"/>
    <mergeCell ref="D70:D71"/>
    <mergeCell ref="B68:B69"/>
    <mergeCell ref="C68:C69"/>
    <mergeCell ref="D68:D69"/>
    <mergeCell ref="B66:D66"/>
    <mergeCell ref="J63:N63"/>
    <mergeCell ref="B64:D64"/>
    <mergeCell ref="J64:N64"/>
    <mergeCell ref="E70:E71"/>
    <mergeCell ref="F70:F71"/>
    <mergeCell ref="G68:G69"/>
    <mergeCell ref="G70:G71"/>
    <mergeCell ref="E68:E69"/>
    <mergeCell ref="F68:F69"/>
    <mergeCell ref="D47:D48"/>
    <mergeCell ref="B52:D52"/>
    <mergeCell ref="J52:N52"/>
    <mergeCell ref="C43:C44"/>
    <mergeCell ref="D43:D44"/>
    <mergeCell ref="B45:B46"/>
    <mergeCell ref="J61:N61"/>
    <mergeCell ref="B39:D39"/>
    <mergeCell ref="J39:N39"/>
    <mergeCell ref="B41:D41"/>
    <mergeCell ref="N43:N44"/>
    <mergeCell ref="B43:B44"/>
    <mergeCell ref="B47:B48"/>
    <mergeCell ref="C47:C48"/>
    <mergeCell ref="J54:N54"/>
    <mergeCell ref="B54:D54"/>
    <mergeCell ref="F45:F46"/>
    <mergeCell ref="F47:F48"/>
    <mergeCell ref="G43:G44"/>
    <mergeCell ref="G45:G46"/>
    <mergeCell ref="G47:G48"/>
    <mergeCell ref="F58:F59"/>
    <mergeCell ref="C45:C46"/>
    <mergeCell ref="D45:D46"/>
    <mergeCell ref="B23:D23"/>
    <mergeCell ref="B40:D40"/>
    <mergeCell ref="B55:D55"/>
    <mergeCell ref="B65:D65"/>
    <mergeCell ref="C2:F2"/>
    <mergeCell ref="B56:D56"/>
    <mergeCell ref="B58:B59"/>
    <mergeCell ref="C58:C59"/>
    <mergeCell ref="D58:D59"/>
    <mergeCell ref="B61:D61"/>
    <mergeCell ref="B36:D36"/>
    <mergeCell ref="F13:F14"/>
    <mergeCell ref="F15:F16"/>
    <mergeCell ref="F30:F31"/>
    <mergeCell ref="D26:D27"/>
    <mergeCell ref="F28:F29"/>
  </mergeCells>
  <conditionalFormatting sqref="E7">
    <cfRule type="expression" dxfId="9" priority="5">
      <formula>IF(E7&gt;=E9,1,0)</formula>
    </cfRule>
  </conditionalFormatting>
  <conditionalFormatting sqref="E22">
    <cfRule type="expression" dxfId="8" priority="4">
      <formula>IF(E22&gt;=E24,1,0)</formula>
    </cfRule>
  </conditionalFormatting>
  <conditionalFormatting sqref="E39">
    <cfRule type="expression" dxfId="7" priority="3">
      <formula>IF(E39&gt;=E41,1,0)</formula>
    </cfRule>
  </conditionalFormatting>
  <conditionalFormatting sqref="E54">
    <cfRule type="expression" dxfId="6" priority="2">
      <formula>IF(E54&gt;=E56,1,0)</formula>
    </cfRule>
  </conditionalFormatting>
  <conditionalFormatting sqref="E64">
    <cfRule type="expression" dxfId="5" priority="1">
      <formula>IF(E64&gt;=E66,1,0)</formula>
    </cfRule>
  </conditionalFormatting>
  <dataValidations count="13">
    <dataValidation type="list" allowBlank="1" showInputMessage="1" showErrorMessage="1" sqref="E11" xr:uid="{6061F7D9-F548-4085-BEEC-51BBAC0A38F5}">
      <formula1>$J$11:$J$12</formula1>
    </dataValidation>
    <dataValidation type="list" allowBlank="1" showInputMessage="1" showErrorMessage="1" sqref="E13" xr:uid="{3AFD8899-E781-44E5-A993-CEFA4431D082}">
      <formula1>$J$13:$J$14</formula1>
    </dataValidation>
    <dataValidation type="list" allowBlank="1" showInputMessage="1" showErrorMessage="1" sqref="E15" xr:uid="{39758218-20B7-4DE3-B358-F132CE18A10A}">
      <formula1>$J$15:$J$16</formula1>
    </dataValidation>
    <dataValidation type="list" allowBlank="1" showInputMessage="1" showErrorMessage="1" sqref="E26" xr:uid="{4F31FB81-3C0B-4963-A79D-5DC4F7FAB340}">
      <formula1>$J$26:$J$27</formula1>
    </dataValidation>
    <dataValidation type="list" allowBlank="1" showInputMessage="1" showErrorMessage="1" sqref="E28" xr:uid="{80717E7F-0175-4703-B986-B86F2AF87ED8}">
      <formula1>$J$28:$J$29</formula1>
    </dataValidation>
    <dataValidation type="list" allowBlank="1" showInputMessage="1" showErrorMessage="1" sqref="E30" xr:uid="{B725B91E-F285-4AD9-BD52-2A98D8630970}">
      <formula1>$J$30:$J$31</formula1>
    </dataValidation>
    <dataValidation type="list" allowBlank="1" showInputMessage="1" showErrorMessage="1" sqref="E32" xr:uid="{7B306885-BDB5-4B11-8104-D9DCDD45A102}">
      <formula1>$J$32:$J$33</formula1>
    </dataValidation>
    <dataValidation type="list" allowBlank="1" showInputMessage="1" showErrorMessage="1" sqref="E43" xr:uid="{42482CB4-BD08-4A05-8D8B-19CD1F318CBF}">
      <formula1>$J$43:$J$44</formula1>
    </dataValidation>
    <dataValidation type="list" allowBlank="1" showInputMessage="1" showErrorMessage="1" sqref="E45" xr:uid="{F20A4A2E-CCE9-471E-AFF4-EE537A56F359}">
      <formula1>$J$45:$J$46</formula1>
    </dataValidation>
    <dataValidation type="list" allowBlank="1" showInputMessage="1" showErrorMessage="1" sqref="E47" xr:uid="{6F72065C-157A-4A89-8D74-C831E80EE045}">
      <formula1>$J$47:$J$48</formula1>
    </dataValidation>
    <dataValidation type="list" allowBlank="1" showInputMessage="1" showErrorMessage="1" sqref="E68" xr:uid="{69269B83-A8CB-4239-8D2D-64D77A5ECC8B}">
      <formula1>$J$68:$J$69</formula1>
    </dataValidation>
    <dataValidation type="list" allowBlank="1" showInputMessage="1" showErrorMessage="1" sqref="E70" xr:uid="{6C0F667F-7971-4AC2-86CC-F09E2851D90D}">
      <formula1>$J$70:$J$71</formula1>
    </dataValidation>
    <dataValidation type="list" allowBlank="1" showInputMessage="1" showErrorMessage="1" sqref="E58:E59" xr:uid="{A1F8DF92-B2B3-40CC-BD14-3984D511BEDA}">
      <formula1>$J$58:$J$59</formula1>
    </dataValidation>
  </dataValidations>
  <pageMargins left="0.7" right="0.7" top="0.75" bottom="0.75" header="0.3" footer="0.3"/>
  <pageSetup paperSize="9" scale="36" fitToHeight="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418C1-31BD-472A-91FC-61874F032944}">
  <dimension ref="A1:R329"/>
  <sheetViews>
    <sheetView showGridLines="0" zoomScale="40" zoomScaleNormal="40" workbookViewId="0">
      <selection activeCell="F13" sqref="F13:F14"/>
    </sheetView>
  </sheetViews>
  <sheetFormatPr defaultColWidth="0" defaultRowHeight="18" zeroHeight="1" x14ac:dyDescent="0.35"/>
  <cols>
    <col min="1" max="1" width="2.140625" style="144" customWidth="1"/>
    <col min="2" max="2" width="21.140625" style="262" customWidth="1"/>
    <col min="3" max="3" width="36.85546875" style="262" customWidth="1"/>
    <col min="4" max="4" width="12.5703125" style="262" customWidth="1"/>
    <col min="5" max="5" width="38.42578125" style="262" customWidth="1"/>
    <col min="6" max="6" width="31" style="262" customWidth="1"/>
    <col min="7" max="7" width="56.140625" style="262" customWidth="1"/>
    <col min="8" max="8" width="5.140625" style="144" customWidth="1"/>
    <col min="9" max="9" width="1.5703125" style="144" hidden="1" customWidth="1"/>
    <col min="10" max="10" width="22.7109375" style="262" hidden="1" customWidth="1"/>
    <col min="11" max="11" width="22.7109375" style="209" hidden="1" customWidth="1"/>
    <col min="12" max="14" width="22.7109375" style="262" hidden="1" customWidth="1"/>
    <col min="15" max="18" width="22.7109375" style="144" hidden="1" customWidth="1"/>
    <col min="19" max="16384" width="1.5703125" style="144" hidden="1"/>
  </cols>
  <sheetData>
    <row r="1" spans="1:18" s="271" customFormat="1" ht="54" customHeight="1" x14ac:dyDescent="0.25">
      <c r="A1" s="270" t="s">
        <v>286</v>
      </c>
      <c r="B1" s="207"/>
      <c r="C1" s="207"/>
      <c r="D1" s="207"/>
      <c r="E1" s="207"/>
      <c r="F1" s="207"/>
      <c r="G1" s="207"/>
      <c r="H1" s="207"/>
      <c r="I1" s="207"/>
      <c r="J1" s="207"/>
      <c r="K1" s="208"/>
      <c r="L1" s="207"/>
      <c r="M1" s="207"/>
      <c r="N1" s="207"/>
    </row>
    <row r="2" spans="1:18" s="142" customFormat="1" ht="131.44999999999999" customHeight="1" x14ac:dyDescent="0.35">
      <c r="B2" s="345"/>
      <c r="C2" s="495" t="s">
        <v>287</v>
      </c>
      <c r="D2" s="495"/>
      <c r="E2" s="495"/>
      <c r="F2" s="495"/>
      <c r="G2" s="310" t="s">
        <v>288</v>
      </c>
      <c r="H2" s="144"/>
      <c r="I2" s="144"/>
      <c r="J2" s="145" t="s">
        <v>45</v>
      </c>
      <c r="K2" s="209"/>
      <c r="L2" s="143"/>
      <c r="M2" s="143"/>
      <c r="N2" s="143"/>
      <c r="P2" s="146" t="s">
        <v>46</v>
      </c>
      <c r="Q2" s="146"/>
      <c r="R2" s="146"/>
    </row>
    <row r="3" spans="1:18" s="142" customFormat="1" ht="19.5" thickBot="1" x14ac:dyDescent="0.4">
      <c r="B3" s="143"/>
      <c r="C3" s="143"/>
      <c r="D3" s="143"/>
      <c r="E3" s="143"/>
      <c r="F3" s="143"/>
      <c r="G3" s="143"/>
      <c r="H3" s="144"/>
      <c r="I3" s="144"/>
      <c r="J3" s="205"/>
      <c r="K3" s="209"/>
      <c r="L3" s="143"/>
      <c r="M3" s="143"/>
      <c r="N3" s="143"/>
      <c r="P3" s="150"/>
      <c r="Q3" s="150"/>
      <c r="R3" s="150"/>
    </row>
    <row r="4" spans="1:18" ht="31.35" customHeight="1" x14ac:dyDescent="0.35">
      <c r="B4" s="363" t="s">
        <v>155</v>
      </c>
      <c r="C4" s="364"/>
      <c r="D4" s="364"/>
      <c r="E4" s="106" t="str">
        <f>J4</f>
        <v>Gender, human and labour rights</v>
      </c>
      <c r="F4" s="144"/>
      <c r="G4" s="144"/>
      <c r="J4" s="546" t="s">
        <v>38</v>
      </c>
      <c r="K4" s="547"/>
      <c r="L4" s="547"/>
      <c r="M4" s="547"/>
      <c r="N4" s="548"/>
      <c r="P4" s="150"/>
      <c r="Q4" s="150"/>
      <c r="R4" s="150"/>
    </row>
    <row r="5" spans="1:18" ht="18.75" x14ac:dyDescent="0.35">
      <c r="B5" s="405" t="s">
        <v>54</v>
      </c>
      <c r="C5" s="406"/>
      <c r="D5" s="406"/>
      <c r="E5" s="107">
        <f t="shared" ref="E5:E9" si="0">J5</f>
        <v>1</v>
      </c>
      <c r="F5" s="144"/>
      <c r="G5" s="144"/>
      <c r="J5" s="549">
        <v>1</v>
      </c>
      <c r="K5" s="550"/>
      <c r="L5" s="550"/>
      <c r="M5" s="550"/>
      <c r="N5" s="551"/>
      <c r="P5" s="150"/>
      <c r="Q5" s="151"/>
      <c r="R5" s="150"/>
    </row>
    <row r="6" spans="1:18" ht="18.75" x14ac:dyDescent="0.35">
      <c r="B6" s="405" t="s">
        <v>157</v>
      </c>
      <c r="C6" s="406"/>
      <c r="D6" s="406"/>
      <c r="E6" s="107" t="str">
        <f t="shared" si="0"/>
        <v>Product</v>
      </c>
      <c r="F6" s="144"/>
      <c r="G6" s="144"/>
      <c r="J6" s="549" t="s">
        <v>32</v>
      </c>
      <c r="K6" s="550"/>
      <c r="L6" s="550"/>
      <c r="M6" s="550"/>
      <c r="N6" s="551"/>
      <c r="P6" s="152"/>
      <c r="Q6" s="152"/>
      <c r="R6" s="150"/>
    </row>
    <row r="7" spans="1:18" ht="18.75" x14ac:dyDescent="0.35">
      <c r="B7" s="405" t="s">
        <v>28</v>
      </c>
      <c r="C7" s="406"/>
      <c r="D7" s="406"/>
      <c r="E7" s="311">
        <f>Q8</f>
        <v>8</v>
      </c>
      <c r="F7" s="144"/>
      <c r="G7" s="144"/>
      <c r="J7" s="549" t="s">
        <v>289</v>
      </c>
      <c r="K7" s="550"/>
      <c r="L7" s="550"/>
      <c r="M7" s="550"/>
      <c r="N7" s="551"/>
      <c r="P7" s="150"/>
      <c r="Q7" s="150"/>
      <c r="R7" s="150"/>
    </row>
    <row r="8" spans="1:18" ht="18.75" x14ac:dyDescent="0.35">
      <c r="B8" s="415" t="s">
        <v>51</v>
      </c>
      <c r="C8" s="416"/>
      <c r="D8" s="417"/>
      <c r="E8" s="108">
        <f t="shared" si="0"/>
        <v>12</v>
      </c>
      <c r="F8" s="144"/>
      <c r="G8" s="144"/>
      <c r="J8" s="513">
        <f>(D13*K13)+(D11*K11)</f>
        <v>12</v>
      </c>
      <c r="K8" s="514"/>
      <c r="L8" s="514"/>
      <c r="M8" s="514"/>
      <c r="N8" s="515"/>
      <c r="P8" s="150" t="s">
        <v>28</v>
      </c>
      <c r="Q8" s="150">
        <f>SUM(R11:R15)</f>
        <v>8</v>
      </c>
      <c r="R8" s="152"/>
    </row>
    <row r="9" spans="1:18" ht="16.350000000000001" customHeight="1" thickBot="1" x14ac:dyDescent="0.4">
      <c r="B9" s="418" t="s">
        <v>158</v>
      </c>
      <c r="C9" s="419"/>
      <c r="D9" s="419"/>
      <c r="E9" s="274">
        <f t="shared" si="0"/>
        <v>6</v>
      </c>
      <c r="F9" s="144"/>
      <c r="G9" s="144"/>
      <c r="J9" s="549">
        <f>J8/2</f>
        <v>6</v>
      </c>
      <c r="K9" s="550"/>
      <c r="L9" s="550"/>
      <c r="M9" s="550"/>
      <c r="N9" s="551"/>
      <c r="P9" s="150" t="s">
        <v>53</v>
      </c>
      <c r="Q9" s="156">
        <f>Q8/J8</f>
        <v>0.66666666666666663</v>
      </c>
      <c r="R9" s="152"/>
    </row>
    <row r="10" spans="1:18" ht="56.25" x14ac:dyDescent="0.35">
      <c r="B10" s="210" t="s">
        <v>54</v>
      </c>
      <c r="C10" s="159" t="s">
        <v>55</v>
      </c>
      <c r="D10" s="159" t="s">
        <v>56</v>
      </c>
      <c r="E10" s="159" t="s">
        <v>57</v>
      </c>
      <c r="F10" s="160" t="s">
        <v>58</v>
      </c>
      <c r="G10" s="161" t="s">
        <v>57</v>
      </c>
      <c r="J10" s="211" t="s">
        <v>59</v>
      </c>
      <c r="K10" s="212" t="s">
        <v>60</v>
      </c>
      <c r="L10" s="212" t="s">
        <v>61</v>
      </c>
      <c r="M10" s="212" t="s">
        <v>58</v>
      </c>
      <c r="N10" s="213" t="s">
        <v>62</v>
      </c>
      <c r="P10" s="152" t="s">
        <v>63</v>
      </c>
      <c r="Q10" s="152" t="s">
        <v>64</v>
      </c>
      <c r="R10" s="152"/>
    </row>
    <row r="11" spans="1:18" ht="75" x14ac:dyDescent="0.35">
      <c r="B11" s="558" t="s">
        <v>290</v>
      </c>
      <c r="C11" s="560" t="s">
        <v>291</v>
      </c>
      <c r="D11" s="562">
        <v>0.4</v>
      </c>
      <c r="E11" s="564" t="s">
        <v>119</v>
      </c>
      <c r="F11" s="568" t="str">
        <f>VLOOKUP(E11,J11:M12,4,FALSE)</f>
        <v>N/A</v>
      </c>
      <c r="G11" s="572"/>
      <c r="J11" s="215" t="s">
        <v>67</v>
      </c>
      <c r="K11" s="216">
        <v>0</v>
      </c>
      <c r="L11" s="217" t="s">
        <v>292</v>
      </c>
      <c r="M11" s="360" t="s">
        <v>68</v>
      </c>
      <c r="N11" s="214"/>
      <c r="P11" s="152">
        <f>IFERROR(VLOOKUP(E11,J11:K12,2,FALSE),0)</f>
        <v>20</v>
      </c>
      <c r="Q11" s="169">
        <f>D11</f>
        <v>0.4</v>
      </c>
      <c r="R11" s="152">
        <f>Q11*P11</f>
        <v>8</v>
      </c>
    </row>
    <row r="12" spans="1:18" ht="45.6" customHeight="1" thickBot="1" x14ac:dyDescent="0.4">
      <c r="B12" s="559"/>
      <c r="C12" s="561"/>
      <c r="D12" s="563"/>
      <c r="E12" s="565"/>
      <c r="F12" s="569"/>
      <c r="G12" s="573"/>
      <c r="J12" s="215" t="s">
        <v>119</v>
      </c>
      <c r="K12" s="216">
        <v>20</v>
      </c>
      <c r="L12" s="217" t="s">
        <v>292</v>
      </c>
      <c r="M12" s="218" t="s">
        <v>68</v>
      </c>
      <c r="N12" s="219"/>
      <c r="P12" s="152"/>
      <c r="Q12" s="152"/>
      <c r="R12" s="152"/>
    </row>
    <row r="13" spans="1:18" ht="18.75" x14ac:dyDescent="0.35">
      <c r="B13" s="552" t="s">
        <v>290</v>
      </c>
      <c r="C13" s="554" t="s">
        <v>293</v>
      </c>
      <c r="D13" s="556">
        <v>0.6</v>
      </c>
      <c r="E13" s="566" t="s">
        <v>119</v>
      </c>
      <c r="F13" s="570" t="str">
        <f>VLOOKUP(E13,J13:M14,4,FALSE)</f>
        <v>Clear audit findings demonstrating no forced or child labour</v>
      </c>
      <c r="G13" s="591"/>
      <c r="J13" s="350" t="s">
        <v>67</v>
      </c>
      <c r="K13" s="220">
        <v>20</v>
      </c>
      <c r="L13" s="358" t="s">
        <v>67</v>
      </c>
      <c r="M13" s="346" t="s">
        <v>68</v>
      </c>
      <c r="N13" s="221"/>
      <c r="P13" s="152">
        <f>IFERROR(VLOOKUP(E13,J13:K14,2,FALSE),0)</f>
        <v>0</v>
      </c>
      <c r="Q13" s="169">
        <f>D13</f>
        <v>0.6</v>
      </c>
      <c r="R13" s="152">
        <f>Q13*P13</f>
        <v>0</v>
      </c>
    </row>
    <row r="14" spans="1:18" ht="94.5" thickBot="1" x14ac:dyDescent="0.4">
      <c r="B14" s="553"/>
      <c r="C14" s="555"/>
      <c r="D14" s="557"/>
      <c r="E14" s="567"/>
      <c r="F14" s="571"/>
      <c r="G14" s="593"/>
      <c r="J14" s="352" t="s">
        <v>119</v>
      </c>
      <c r="K14" s="222">
        <v>0</v>
      </c>
      <c r="L14" s="357" t="s">
        <v>294</v>
      </c>
      <c r="M14" s="349" t="s">
        <v>295</v>
      </c>
      <c r="N14" s="223"/>
      <c r="P14" s="152"/>
      <c r="Q14" s="169"/>
      <c r="R14" s="152"/>
    </row>
    <row r="15" spans="1:18" s="224" customFormat="1" ht="18.75" x14ac:dyDescent="0.35">
      <c r="B15" s="225"/>
      <c r="C15" s="225"/>
      <c r="D15" s="226"/>
      <c r="E15" s="226"/>
      <c r="F15" s="226"/>
      <c r="G15" s="226"/>
      <c r="H15" s="144"/>
      <c r="I15" s="144"/>
      <c r="J15" s="227"/>
      <c r="K15" s="228"/>
      <c r="L15" s="227"/>
      <c r="M15" s="225"/>
      <c r="N15" s="225"/>
      <c r="P15" s="152"/>
      <c r="Q15" s="152"/>
      <c r="R15" s="152"/>
    </row>
    <row r="16" spans="1:18" s="224" customFormat="1" ht="19.5" thickBot="1" x14ac:dyDescent="0.4">
      <c r="B16" s="229"/>
      <c r="C16" s="229"/>
      <c r="D16" s="230"/>
      <c r="E16" s="230"/>
      <c r="F16" s="230"/>
      <c r="G16" s="230"/>
      <c r="H16" s="144"/>
      <c r="I16" s="144"/>
      <c r="J16" s="231"/>
      <c r="K16" s="232"/>
      <c r="L16" s="231"/>
      <c r="M16" s="229"/>
      <c r="N16" s="229"/>
      <c r="P16" s="152"/>
      <c r="Q16" s="152"/>
      <c r="R16" s="152"/>
    </row>
    <row r="17" spans="2:18" ht="31.35" customHeight="1" x14ac:dyDescent="0.35">
      <c r="B17" s="363" t="s">
        <v>155</v>
      </c>
      <c r="C17" s="364"/>
      <c r="D17" s="364"/>
      <c r="E17" s="106" t="str">
        <f>J17</f>
        <v>Gender, human and labour rights</v>
      </c>
      <c r="F17" s="144"/>
      <c r="G17" s="144"/>
      <c r="J17" s="546" t="s">
        <v>38</v>
      </c>
      <c r="K17" s="547"/>
      <c r="L17" s="547"/>
      <c r="M17" s="547"/>
      <c r="N17" s="548"/>
      <c r="P17" s="152"/>
      <c r="Q17" s="152"/>
      <c r="R17" s="152"/>
    </row>
    <row r="18" spans="2:18" ht="18.75" x14ac:dyDescent="0.35">
      <c r="B18" s="405" t="s">
        <v>54</v>
      </c>
      <c r="C18" s="406"/>
      <c r="D18" s="406"/>
      <c r="E18" s="107">
        <f t="shared" ref="E18:E22" si="1">J18</f>
        <v>2</v>
      </c>
      <c r="F18" s="144"/>
      <c r="G18" s="144"/>
      <c r="J18" s="549">
        <v>2</v>
      </c>
      <c r="K18" s="550"/>
      <c r="L18" s="550"/>
      <c r="M18" s="550"/>
      <c r="N18" s="551"/>
      <c r="P18" s="152"/>
      <c r="Q18" s="152"/>
      <c r="R18" s="152"/>
    </row>
    <row r="19" spans="2:18" ht="18.75" x14ac:dyDescent="0.35">
      <c r="B19" s="405" t="s">
        <v>157</v>
      </c>
      <c r="C19" s="406"/>
      <c r="D19" s="406"/>
      <c r="E19" s="107" t="str">
        <f t="shared" si="1"/>
        <v>Product</v>
      </c>
      <c r="F19" s="144"/>
      <c r="G19" s="144"/>
      <c r="J19" s="549" t="s">
        <v>32</v>
      </c>
      <c r="K19" s="550"/>
      <c r="L19" s="550"/>
      <c r="M19" s="550"/>
      <c r="N19" s="551"/>
      <c r="P19" s="152"/>
      <c r="Q19" s="152"/>
      <c r="R19" s="152"/>
    </row>
    <row r="20" spans="2:18" ht="18.75" x14ac:dyDescent="0.35">
      <c r="B20" s="405" t="s">
        <v>28</v>
      </c>
      <c r="C20" s="406"/>
      <c r="D20" s="406"/>
      <c r="E20" s="312">
        <f>Q21</f>
        <v>12</v>
      </c>
      <c r="F20" s="144"/>
      <c r="G20" s="144"/>
      <c r="J20" s="549" t="s">
        <v>50</v>
      </c>
      <c r="K20" s="550"/>
      <c r="L20" s="550"/>
      <c r="M20" s="550"/>
      <c r="N20" s="551"/>
      <c r="P20" s="152"/>
      <c r="Q20" s="152"/>
      <c r="R20" s="152"/>
    </row>
    <row r="21" spans="2:18" ht="18.75" x14ac:dyDescent="0.35">
      <c r="B21" s="415" t="s">
        <v>51</v>
      </c>
      <c r="C21" s="416"/>
      <c r="D21" s="417"/>
      <c r="E21" s="108">
        <f t="shared" si="1"/>
        <v>30</v>
      </c>
      <c r="F21" s="144"/>
      <c r="G21" s="144"/>
      <c r="J21" s="513">
        <f>(D24*K27)+(D28*K30)+(D31*K34)</f>
        <v>30</v>
      </c>
      <c r="K21" s="514"/>
      <c r="L21" s="514"/>
      <c r="M21" s="514"/>
      <c r="N21" s="515"/>
      <c r="P21" s="150" t="s">
        <v>28</v>
      </c>
      <c r="Q21" s="150">
        <f>SUM(R24:R34)</f>
        <v>12</v>
      </c>
      <c r="R21" s="152"/>
    </row>
    <row r="22" spans="2:18" ht="16.350000000000001" customHeight="1" thickBot="1" x14ac:dyDescent="0.4">
      <c r="B22" s="418" t="s">
        <v>158</v>
      </c>
      <c r="C22" s="419"/>
      <c r="D22" s="419"/>
      <c r="E22" s="274">
        <f t="shared" si="1"/>
        <v>15</v>
      </c>
      <c r="F22" s="144"/>
      <c r="G22" s="144"/>
      <c r="J22" s="549">
        <f>J21/2</f>
        <v>15</v>
      </c>
      <c r="K22" s="550"/>
      <c r="L22" s="550"/>
      <c r="M22" s="550"/>
      <c r="N22" s="551"/>
      <c r="P22" s="150" t="s">
        <v>53</v>
      </c>
      <c r="Q22" s="156">
        <f>Q21/J21</f>
        <v>0.4</v>
      </c>
      <c r="R22" s="152"/>
    </row>
    <row r="23" spans="2:18" ht="57" thickBot="1" x14ac:dyDescent="0.4">
      <c r="B23" s="233" t="s">
        <v>54</v>
      </c>
      <c r="C23" s="234" t="s">
        <v>55</v>
      </c>
      <c r="D23" s="159" t="s">
        <v>56</v>
      </c>
      <c r="E23" s="159" t="s">
        <v>57</v>
      </c>
      <c r="F23" s="160" t="s">
        <v>58</v>
      </c>
      <c r="G23" s="161" t="s">
        <v>57</v>
      </c>
      <c r="J23" s="235" t="s">
        <v>59</v>
      </c>
      <c r="K23" s="236" t="s">
        <v>60</v>
      </c>
      <c r="L23" s="236" t="s">
        <v>61</v>
      </c>
      <c r="M23" s="236" t="s">
        <v>58</v>
      </c>
      <c r="N23" s="237" t="s">
        <v>62</v>
      </c>
      <c r="P23" s="152" t="s">
        <v>63</v>
      </c>
      <c r="Q23" s="152" t="s">
        <v>64</v>
      </c>
      <c r="R23" s="152"/>
    </row>
    <row r="24" spans="2:18" ht="18.75" x14ac:dyDescent="0.35">
      <c r="B24" s="574" t="s">
        <v>296</v>
      </c>
      <c r="C24" s="577" t="s">
        <v>297</v>
      </c>
      <c r="D24" s="556">
        <v>0.2</v>
      </c>
      <c r="E24" s="566" t="s">
        <v>298</v>
      </c>
      <c r="F24" s="570" t="str">
        <f>VLOOKUP(E24,J24:M27,4,FALSE)</f>
        <v xml:space="preserve">Accepted audits include: Pharmaceutical Supply Chain Initiative, Eti base code, Smeta, SA 8000, or equivalent </v>
      </c>
      <c r="G24" s="591"/>
      <c r="J24" s="350" t="s">
        <v>67</v>
      </c>
      <c r="K24" s="220">
        <v>0</v>
      </c>
      <c r="L24" s="358" t="s">
        <v>67</v>
      </c>
      <c r="M24" s="238" t="s">
        <v>68</v>
      </c>
      <c r="N24" s="221"/>
      <c r="P24" s="152">
        <f>IFERROR(VLOOKUP(E24,J24:K27,2,FALSE),0)</f>
        <v>30</v>
      </c>
      <c r="Q24" s="169">
        <f>D24</f>
        <v>0.2</v>
      </c>
      <c r="R24" s="152">
        <f>Q24*P24</f>
        <v>6</v>
      </c>
    </row>
    <row r="25" spans="2:18" ht="56.25" x14ac:dyDescent="0.35">
      <c r="B25" s="575"/>
      <c r="C25" s="578"/>
      <c r="D25" s="580"/>
      <c r="E25" s="585"/>
      <c r="F25" s="588"/>
      <c r="G25" s="592"/>
      <c r="J25" s="351" t="s">
        <v>299</v>
      </c>
      <c r="K25" s="239">
        <v>10</v>
      </c>
      <c r="L25" s="353" t="s">
        <v>78</v>
      </c>
      <c r="M25" s="347" t="s">
        <v>300</v>
      </c>
      <c r="N25" s="240"/>
      <c r="P25" s="150"/>
      <c r="Q25" s="156"/>
      <c r="R25" s="152"/>
    </row>
    <row r="26" spans="2:18" ht="150" x14ac:dyDescent="0.35">
      <c r="B26" s="575"/>
      <c r="C26" s="578"/>
      <c r="D26" s="580"/>
      <c r="E26" s="585"/>
      <c r="F26" s="588"/>
      <c r="G26" s="592"/>
      <c r="J26" s="351" t="s">
        <v>301</v>
      </c>
      <c r="K26" s="239">
        <v>20</v>
      </c>
      <c r="L26" s="353" t="s">
        <v>81</v>
      </c>
      <c r="M26" s="347" t="s">
        <v>302</v>
      </c>
      <c r="N26" s="240"/>
      <c r="P26" s="152"/>
      <c r="Q26" s="152"/>
      <c r="R26" s="152"/>
    </row>
    <row r="27" spans="2:18" ht="150.75" thickBot="1" x14ac:dyDescent="0.4">
      <c r="B27" s="575"/>
      <c r="C27" s="579"/>
      <c r="D27" s="557"/>
      <c r="E27" s="567"/>
      <c r="F27" s="571"/>
      <c r="G27" s="593"/>
      <c r="J27" s="352" t="s">
        <v>298</v>
      </c>
      <c r="K27" s="222">
        <v>30</v>
      </c>
      <c r="L27" s="357" t="s">
        <v>81</v>
      </c>
      <c r="M27" s="349" t="s">
        <v>302</v>
      </c>
      <c r="N27" s="223"/>
      <c r="P27" s="152"/>
      <c r="Q27" s="169"/>
      <c r="R27" s="152"/>
    </row>
    <row r="28" spans="2:18" ht="37.5" x14ac:dyDescent="0.35">
      <c r="B28" s="575"/>
      <c r="C28" s="581" t="s">
        <v>303</v>
      </c>
      <c r="D28" s="583">
        <v>0.4</v>
      </c>
      <c r="E28" s="586" t="s">
        <v>304</v>
      </c>
      <c r="F28" s="589" t="str">
        <f>VLOOKUP(E28,J28:M30,4,FALSE)</f>
        <v>N/A</v>
      </c>
      <c r="G28" s="594"/>
      <c r="J28" s="355" t="s">
        <v>304</v>
      </c>
      <c r="K28" s="241">
        <v>0</v>
      </c>
      <c r="L28" s="356" t="s">
        <v>305</v>
      </c>
      <c r="M28" s="238" t="s">
        <v>68</v>
      </c>
      <c r="N28" s="242"/>
      <c r="P28" s="152">
        <f>IFERROR(VLOOKUP(E28,J28:K30,2,FALSE),0)</f>
        <v>0</v>
      </c>
      <c r="Q28" s="169">
        <f>D28</f>
        <v>0.4</v>
      </c>
      <c r="R28" s="152">
        <f>Q28*P28</f>
        <v>0</v>
      </c>
    </row>
    <row r="29" spans="2:18" ht="225" x14ac:dyDescent="0.35">
      <c r="B29" s="575"/>
      <c r="C29" s="578"/>
      <c r="D29" s="580"/>
      <c r="E29" s="585"/>
      <c r="F29" s="588"/>
      <c r="G29" s="592"/>
      <c r="J29" s="351" t="s">
        <v>306</v>
      </c>
      <c r="K29" s="239">
        <v>10</v>
      </c>
      <c r="L29" s="353" t="s">
        <v>305</v>
      </c>
      <c r="M29" s="347" t="s">
        <v>307</v>
      </c>
      <c r="N29" s="240"/>
      <c r="P29" s="152"/>
      <c r="Q29" s="152"/>
      <c r="R29" s="152"/>
    </row>
    <row r="30" spans="2:18" ht="225.75" thickBot="1" x14ac:dyDescent="0.4">
      <c r="B30" s="575"/>
      <c r="C30" s="582"/>
      <c r="D30" s="584"/>
      <c r="E30" s="587"/>
      <c r="F30" s="590"/>
      <c r="G30" s="595"/>
      <c r="J30" s="243" t="s">
        <v>308</v>
      </c>
      <c r="K30" s="244">
        <v>30</v>
      </c>
      <c r="L30" s="245" t="s">
        <v>305</v>
      </c>
      <c r="M30" s="348" t="s">
        <v>307</v>
      </c>
      <c r="N30" s="246"/>
      <c r="P30" s="152"/>
      <c r="Q30" s="169"/>
      <c r="R30" s="152"/>
    </row>
    <row r="31" spans="2:18" ht="18.75" x14ac:dyDescent="0.35">
      <c r="B31" s="575"/>
      <c r="C31" s="577" t="s">
        <v>309</v>
      </c>
      <c r="D31" s="556">
        <v>0.4</v>
      </c>
      <c r="E31" s="566" t="s">
        <v>310</v>
      </c>
      <c r="F31" s="570" t="str">
        <f>VLOOKUP(E31,J31:M34,4,FALSE)</f>
        <v>Action plan available for review</v>
      </c>
      <c r="G31" s="591"/>
      <c r="J31" s="350" t="s">
        <v>311</v>
      </c>
      <c r="K31" s="220">
        <v>0</v>
      </c>
      <c r="L31" s="358" t="s">
        <v>305</v>
      </c>
      <c r="M31" s="346" t="s">
        <v>68</v>
      </c>
      <c r="N31" s="221"/>
      <c r="P31" s="152">
        <f>IFERROR(VLOOKUP(E31,J31:K34,2,FALSE),0)</f>
        <v>15</v>
      </c>
      <c r="Q31" s="169">
        <f>D31</f>
        <v>0.4</v>
      </c>
      <c r="R31" s="152">
        <f>Q31*P31</f>
        <v>6</v>
      </c>
    </row>
    <row r="32" spans="2:18" ht="37.5" x14ac:dyDescent="0.35">
      <c r="B32" s="575"/>
      <c r="C32" s="578"/>
      <c r="D32" s="580"/>
      <c r="E32" s="585"/>
      <c r="F32" s="588"/>
      <c r="G32" s="592"/>
      <c r="J32" s="351" t="s">
        <v>312</v>
      </c>
      <c r="K32" s="239">
        <v>10</v>
      </c>
      <c r="L32" s="353" t="s">
        <v>305</v>
      </c>
      <c r="M32" s="347" t="s">
        <v>68</v>
      </c>
      <c r="N32" s="240"/>
      <c r="P32" s="152"/>
      <c r="Q32" s="152"/>
      <c r="R32" s="152"/>
    </row>
    <row r="33" spans="2:18" ht="56.25" x14ac:dyDescent="0.35">
      <c r="B33" s="575"/>
      <c r="C33" s="578"/>
      <c r="D33" s="580"/>
      <c r="E33" s="585"/>
      <c r="F33" s="588"/>
      <c r="G33" s="592"/>
      <c r="J33" s="351" t="s">
        <v>310</v>
      </c>
      <c r="K33" s="239">
        <v>15</v>
      </c>
      <c r="L33" s="353" t="s">
        <v>313</v>
      </c>
      <c r="M33" s="347" t="s">
        <v>314</v>
      </c>
      <c r="N33" s="240"/>
      <c r="P33" s="152"/>
      <c r="Q33" s="152"/>
      <c r="R33" s="152"/>
    </row>
    <row r="34" spans="2:18" ht="94.5" thickBot="1" x14ac:dyDescent="0.4">
      <c r="B34" s="576"/>
      <c r="C34" s="579"/>
      <c r="D34" s="557"/>
      <c r="E34" s="567"/>
      <c r="F34" s="571"/>
      <c r="G34" s="593"/>
      <c r="J34" s="352" t="s">
        <v>315</v>
      </c>
      <c r="K34" s="222">
        <v>30</v>
      </c>
      <c r="L34" s="357" t="s">
        <v>313</v>
      </c>
      <c r="M34" s="349" t="s">
        <v>316</v>
      </c>
      <c r="N34" s="223"/>
      <c r="P34" s="152"/>
      <c r="Q34" s="169"/>
      <c r="R34" s="152"/>
    </row>
    <row r="35" spans="2:18" ht="18.75" x14ac:dyDescent="0.35">
      <c r="B35" s="247"/>
      <c r="C35" s="248"/>
      <c r="D35" s="249"/>
      <c r="E35" s="249"/>
      <c r="F35" s="249"/>
      <c r="G35" s="249"/>
      <c r="J35" s="247"/>
      <c r="K35" s="250"/>
      <c r="L35" s="247"/>
      <c r="M35" s="248"/>
      <c r="N35" s="248"/>
      <c r="P35" s="152"/>
      <c r="Q35" s="152"/>
      <c r="R35" s="152"/>
    </row>
    <row r="36" spans="2:18" ht="18.75" x14ac:dyDescent="0.35">
      <c r="B36" s="248"/>
      <c r="C36" s="248"/>
      <c r="D36" s="248"/>
      <c r="E36" s="248"/>
      <c r="F36" s="248"/>
      <c r="G36" s="248"/>
      <c r="J36" s="247"/>
      <c r="K36" s="250"/>
      <c r="L36" s="247"/>
      <c r="M36" s="248"/>
      <c r="N36" s="248"/>
      <c r="P36" s="152"/>
      <c r="Q36" s="152"/>
      <c r="R36" s="152"/>
    </row>
    <row r="37" spans="2:18" ht="18.75" x14ac:dyDescent="0.35">
      <c r="B37" s="248"/>
      <c r="C37" s="248"/>
      <c r="D37" s="249"/>
      <c r="E37" s="249"/>
      <c r="F37" s="249"/>
      <c r="G37" s="249"/>
      <c r="J37" s="247"/>
      <c r="K37" s="250"/>
      <c r="L37" s="247"/>
      <c r="M37" s="248"/>
      <c r="N37" s="248"/>
      <c r="P37" s="152"/>
      <c r="Q37" s="169"/>
      <c r="R37" s="152"/>
    </row>
    <row r="38" spans="2:18" ht="19.5" thickBot="1" x14ac:dyDescent="0.4">
      <c r="B38" s="248"/>
      <c r="C38" s="248"/>
      <c r="D38" s="248"/>
      <c r="E38" s="248"/>
      <c r="F38" s="144"/>
      <c r="G38" s="144"/>
      <c r="J38" s="248"/>
      <c r="K38" s="250"/>
      <c r="L38" s="248"/>
      <c r="M38" s="248"/>
      <c r="N38" s="248"/>
      <c r="P38" s="152"/>
      <c r="Q38" s="152"/>
      <c r="R38" s="152"/>
    </row>
    <row r="39" spans="2:18" ht="31.35" customHeight="1" x14ac:dyDescent="0.35">
      <c r="B39" s="363" t="s">
        <v>155</v>
      </c>
      <c r="C39" s="364"/>
      <c r="D39" s="364"/>
      <c r="E39" s="106" t="str">
        <f>J39</f>
        <v>Gender, human and labour rights</v>
      </c>
      <c r="F39" s="144"/>
      <c r="G39" s="144"/>
      <c r="J39" s="546" t="s">
        <v>38</v>
      </c>
      <c r="K39" s="547"/>
      <c r="L39" s="547"/>
      <c r="M39" s="547"/>
      <c r="N39" s="548"/>
      <c r="P39" s="152"/>
      <c r="Q39" s="152"/>
      <c r="R39" s="152"/>
    </row>
    <row r="40" spans="2:18" ht="18.75" x14ac:dyDescent="0.35">
      <c r="B40" s="405" t="s">
        <v>54</v>
      </c>
      <c r="C40" s="406"/>
      <c r="D40" s="406"/>
      <c r="E40" s="107">
        <f t="shared" ref="E40:E44" si="2">J40</f>
        <v>1</v>
      </c>
      <c r="F40" s="144"/>
      <c r="G40" s="144"/>
      <c r="J40" s="596">
        <v>1</v>
      </c>
      <c r="K40" s="597"/>
      <c r="L40" s="597"/>
      <c r="M40" s="597"/>
      <c r="N40" s="598"/>
      <c r="P40" s="152"/>
      <c r="Q40" s="169"/>
      <c r="R40" s="152"/>
    </row>
    <row r="41" spans="2:18" ht="18.75" x14ac:dyDescent="0.35">
      <c r="B41" s="405" t="s">
        <v>157</v>
      </c>
      <c r="C41" s="406"/>
      <c r="D41" s="406"/>
      <c r="E41" s="107" t="str">
        <f t="shared" si="2"/>
        <v xml:space="preserve">Organisation </v>
      </c>
      <c r="F41" s="144"/>
      <c r="G41" s="144"/>
      <c r="J41" s="549" t="s">
        <v>317</v>
      </c>
      <c r="K41" s="550"/>
      <c r="L41" s="550"/>
      <c r="M41" s="550"/>
      <c r="N41" s="551"/>
      <c r="P41" s="152"/>
      <c r="Q41" s="152"/>
      <c r="R41" s="152"/>
    </row>
    <row r="42" spans="2:18" ht="18.75" x14ac:dyDescent="0.35">
      <c r="B42" s="405" t="s">
        <v>28</v>
      </c>
      <c r="C42" s="406"/>
      <c r="D42" s="406"/>
      <c r="E42" s="311">
        <f>Q43</f>
        <v>22.5</v>
      </c>
      <c r="F42" s="144"/>
      <c r="G42" s="144"/>
      <c r="J42" s="549" t="s">
        <v>50</v>
      </c>
      <c r="K42" s="550"/>
      <c r="L42" s="550"/>
      <c r="M42" s="550"/>
      <c r="N42" s="551"/>
      <c r="P42" s="152"/>
      <c r="Q42" s="152"/>
      <c r="R42" s="152"/>
    </row>
    <row r="43" spans="2:18" ht="18.75" x14ac:dyDescent="0.35">
      <c r="B43" s="415" t="s">
        <v>51</v>
      </c>
      <c r="C43" s="416"/>
      <c r="D43" s="417"/>
      <c r="E43" s="108">
        <f t="shared" si="2"/>
        <v>25</v>
      </c>
      <c r="F43" s="144"/>
      <c r="G43" s="144"/>
      <c r="J43" s="513">
        <f>(D46*K48)+(D49*K51)+(D52*K54)</f>
        <v>25</v>
      </c>
      <c r="K43" s="514"/>
      <c r="L43" s="514"/>
      <c r="M43" s="514"/>
      <c r="N43" s="515"/>
      <c r="P43" s="150" t="s">
        <v>28</v>
      </c>
      <c r="Q43" s="150">
        <f>SUM(R46:R53)</f>
        <v>22.5</v>
      </c>
      <c r="R43" s="152"/>
    </row>
    <row r="44" spans="2:18" ht="16.350000000000001" customHeight="1" thickBot="1" x14ac:dyDescent="0.4">
      <c r="B44" s="418" t="s">
        <v>158</v>
      </c>
      <c r="C44" s="419"/>
      <c r="D44" s="419"/>
      <c r="E44" s="274">
        <f t="shared" si="2"/>
        <v>12.5</v>
      </c>
      <c r="F44" s="144"/>
      <c r="G44" s="144"/>
      <c r="J44" s="549">
        <f>J43/2</f>
        <v>12.5</v>
      </c>
      <c r="K44" s="550"/>
      <c r="L44" s="550"/>
      <c r="M44" s="550"/>
      <c r="N44" s="551"/>
      <c r="P44" s="150" t="s">
        <v>53</v>
      </c>
      <c r="Q44" s="156">
        <f>Q43/J43</f>
        <v>0.9</v>
      </c>
      <c r="R44" s="152"/>
    </row>
    <row r="45" spans="2:18" ht="57" thickBot="1" x14ac:dyDescent="0.4">
      <c r="B45" s="210" t="s">
        <v>54</v>
      </c>
      <c r="C45" s="159" t="s">
        <v>55</v>
      </c>
      <c r="D45" s="159" t="s">
        <v>56</v>
      </c>
      <c r="E45" s="159" t="s">
        <v>57</v>
      </c>
      <c r="F45" s="160" t="s">
        <v>58</v>
      </c>
      <c r="G45" s="161" t="s">
        <v>57</v>
      </c>
      <c r="J45" s="211" t="s">
        <v>59</v>
      </c>
      <c r="K45" s="212" t="s">
        <v>60</v>
      </c>
      <c r="L45" s="212" t="s">
        <v>61</v>
      </c>
      <c r="M45" s="212" t="s">
        <v>58</v>
      </c>
      <c r="N45" s="213" t="s">
        <v>62</v>
      </c>
      <c r="P45" s="152" t="s">
        <v>63</v>
      </c>
      <c r="Q45" s="152" t="s">
        <v>64</v>
      </c>
      <c r="R45" s="152"/>
    </row>
    <row r="46" spans="2:18" ht="18.75" x14ac:dyDescent="0.35">
      <c r="B46" s="546" t="s">
        <v>318</v>
      </c>
      <c r="C46" s="601" t="s">
        <v>319</v>
      </c>
      <c r="D46" s="556">
        <v>0.5</v>
      </c>
      <c r="E46" s="566" t="s">
        <v>320</v>
      </c>
      <c r="F46" s="570" t="str">
        <f>VLOOKUP(E46,J46:M48,4,FALSE)</f>
        <v>Copy of policy</v>
      </c>
      <c r="G46" s="591"/>
      <c r="J46" s="350" t="s">
        <v>149</v>
      </c>
      <c r="K46" s="220">
        <v>0</v>
      </c>
      <c r="L46" s="358" t="s">
        <v>67</v>
      </c>
      <c r="M46" s="358" t="s">
        <v>68</v>
      </c>
      <c r="N46" s="359"/>
      <c r="P46" s="152">
        <f>IFERROR(VLOOKUP(E46,J46:K48,2,FALSE),0)</f>
        <v>20</v>
      </c>
      <c r="Q46" s="169">
        <f>D46</f>
        <v>0.5</v>
      </c>
      <c r="R46" s="152">
        <f>Q46*P46</f>
        <v>10</v>
      </c>
    </row>
    <row r="47" spans="2:18" ht="37.5" x14ac:dyDescent="0.35">
      <c r="B47" s="549"/>
      <c r="C47" s="608"/>
      <c r="D47" s="580"/>
      <c r="E47" s="585"/>
      <c r="F47" s="588"/>
      <c r="G47" s="592"/>
      <c r="J47" s="351" t="s">
        <v>94</v>
      </c>
      <c r="K47" s="239">
        <v>10</v>
      </c>
      <c r="L47" s="353" t="s">
        <v>67</v>
      </c>
      <c r="M47" s="353" t="s">
        <v>68</v>
      </c>
      <c r="N47" s="354"/>
      <c r="P47" s="152"/>
      <c r="Q47" s="152"/>
      <c r="R47" s="152"/>
    </row>
    <row r="48" spans="2:18" ht="38.25" thickBot="1" x14ac:dyDescent="0.4">
      <c r="B48" s="612"/>
      <c r="C48" s="602"/>
      <c r="D48" s="557"/>
      <c r="E48" s="567"/>
      <c r="F48" s="571"/>
      <c r="G48" s="593"/>
      <c r="J48" s="352" t="s">
        <v>320</v>
      </c>
      <c r="K48" s="222">
        <v>20</v>
      </c>
      <c r="L48" s="357" t="s">
        <v>321</v>
      </c>
      <c r="M48" s="357" t="s">
        <v>322</v>
      </c>
      <c r="N48" s="251"/>
      <c r="P48" s="152"/>
      <c r="Q48" s="152"/>
      <c r="R48" s="152"/>
    </row>
    <row r="49" spans="2:18" ht="37.5" x14ac:dyDescent="0.35">
      <c r="B49" s="616" t="s">
        <v>323</v>
      </c>
      <c r="C49" s="618" t="s">
        <v>324</v>
      </c>
      <c r="D49" s="583">
        <v>0.25</v>
      </c>
      <c r="E49" s="586" t="s">
        <v>325</v>
      </c>
      <c r="F49" s="589" t="str">
        <f>VLOOKUP(E49,J49:M51,4,FALSE)</f>
        <v>N/A</v>
      </c>
      <c r="G49" s="594"/>
      <c r="J49" s="355" t="s">
        <v>94</v>
      </c>
      <c r="K49" s="241">
        <v>0</v>
      </c>
      <c r="L49" s="356" t="s">
        <v>67</v>
      </c>
      <c r="M49" s="238" t="s">
        <v>68</v>
      </c>
      <c r="N49" s="242"/>
      <c r="P49" s="152">
        <f>IFERROR(VLOOKUP(E49,J49:K51,2,FALSE),0)</f>
        <v>30</v>
      </c>
      <c r="Q49" s="169">
        <f>D49</f>
        <v>0.25</v>
      </c>
      <c r="R49" s="152">
        <f>Q49*P49</f>
        <v>7.5</v>
      </c>
    </row>
    <row r="50" spans="2:18" ht="93.75" x14ac:dyDescent="0.35">
      <c r="B50" s="617"/>
      <c r="C50" s="619"/>
      <c r="D50" s="580"/>
      <c r="E50" s="585"/>
      <c r="F50" s="588"/>
      <c r="G50" s="592"/>
      <c r="J50" s="351" t="s">
        <v>326</v>
      </c>
      <c r="K50" s="239">
        <v>20</v>
      </c>
      <c r="L50" s="353" t="s">
        <v>67</v>
      </c>
      <c r="M50" s="347" t="s">
        <v>68</v>
      </c>
      <c r="N50" s="240"/>
      <c r="P50" s="152"/>
      <c r="Q50" s="152"/>
      <c r="R50" s="152"/>
    </row>
    <row r="51" spans="2:18" ht="38.25" thickBot="1" x14ac:dyDescent="0.4">
      <c r="B51" s="553"/>
      <c r="C51" s="620"/>
      <c r="D51" s="557"/>
      <c r="E51" s="567"/>
      <c r="F51" s="571"/>
      <c r="G51" s="593"/>
      <c r="J51" s="243" t="s">
        <v>325</v>
      </c>
      <c r="K51" s="244">
        <v>30</v>
      </c>
      <c r="L51" s="245" t="s">
        <v>67</v>
      </c>
      <c r="M51" s="348" t="s">
        <v>68</v>
      </c>
      <c r="N51" s="246"/>
      <c r="P51" s="152"/>
      <c r="Q51" s="169"/>
      <c r="R51" s="152"/>
    </row>
    <row r="52" spans="2:18" ht="37.5" x14ac:dyDescent="0.35">
      <c r="B52" s="616" t="s">
        <v>323</v>
      </c>
      <c r="C52" s="618" t="s">
        <v>327</v>
      </c>
      <c r="D52" s="583">
        <v>0.25</v>
      </c>
      <c r="E52" s="586" t="s">
        <v>328</v>
      </c>
      <c r="F52" s="589" t="str">
        <f>VLOOKUP(E52,J52:M54,4,FALSE)</f>
        <v>Contract terms requiring labour and human rights provisions</v>
      </c>
      <c r="G52" s="594"/>
      <c r="J52" s="350" t="s">
        <v>94</v>
      </c>
      <c r="K52" s="220">
        <v>0</v>
      </c>
      <c r="L52" s="358" t="s">
        <v>67</v>
      </c>
      <c r="M52" s="346" t="s">
        <v>68</v>
      </c>
      <c r="N52" s="221"/>
      <c r="P52" s="152">
        <f>IFERROR(VLOOKUP(E52,J52:K54,2,FALSE),0)</f>
        <v>20</v>
      </c>
      <c r="Q52" s="169">
        <f>D52</f>
        <v>0.25</v>
      </c>
      <c r="R52" s="152">
        <f>Q52*P52</f>
        <v>5</v>
      </c>
    </row>
    <row r="53" spans="2:18" ht="150" x14ac:dyDescent="0.35">
      <c r="B53" s="617"/>
      <c r="C53" s="619"/>
      <c r="D53" s="580"/>
      <c r="E53" s="585"/>
      <c r="F53" s="588"/>
      <c r="G53" s="592"/>
      <c r="J53" s="351" t="s">
        <v>328</v>
      </c>
      <c r="K53" s="239">
        <v>20</v>
      </c>
      <c r="L53" s="353" t="s">
        <v>67</v>
      </c>
      <c r="M53" s="347" t="s">
        <v>329</v>
      </c>
      <c r="N53" s="240"/>
      <c r="P53" s="152"/>
      <c r="Q53" s="152"/>
      <c r="R53" s="152"/>
    </row>
    <row r="54" spans="2:18" ht="94.5" thickBot="1" x14ac:dyDescent="0.4">
      <c r="B54" s="553"/>
      <c r="C54" s="620"/>
      <c r="D54" s="557"/>
      <c r="E54" s="567"/>
      <c r="F54" s="571"/>
      <c r="G54" s="593"/>
      <c r="J54" s="352" t="s">
        <v>325</v>
      </c>
      <c r="K54" s="222">
        <v>30</v>
      </c>
      <c r="L54" s="357" t="s">
        <v>81</v>
      </c>
      <c r="M54" s="349" t="s">
        <v>330</v>
      </c>
      <c r="N54" s="223"/>
      <c r="P54" s="152"/>
      <c r="Q54" s="152"/>
      <c r="R54" s="152"/>
    </row>
    <row r="55" spans="2:18" ht="18.75" x14ac:dyDescent="0.35">
      <c r="B55" s="248"/>
      <c r="C55" s="248"/>
      <c r="D55" s="249"/>
      <c r="E55" s="249"/>
      <c r="F55" s="249"/>
      <c r="G55" s="249"/>
      <c r="J55" s="247"/>
      <c r="K55" s="250"/>
      <c r="L55" s="247"/>
      <c r="M55" s="248"/>
      <c r="N55" s="248"/>
      <c r="P55" s="152"/>
      <c r="Q55" s="169"/>
      <c r="R55" s="152"/>
    </row>
    <row r="56" spans="2:18" ht="19.5" thickBot="1" x14ac:dyDescent="0.4">
      <c r="B56" s="248"/>
      <c r="C56" s="248"/>
      <c r="D56" s="248"/>
      <c r="E56" s="248"/>
      <c r="F56" s="248"/>
      <c r="G56" s="248"/>
      <c r="J56" s="248"/>
      <c r="K56" s="250"/>
      <c r="L56" s="248"/>
      <c r="M56" s="248"/>
      <c r="N56" s="248"/>
      <c r="P56" s="152"/>
      <c r="Q56" s="152"/>
      <c r="R56" s="152"/>
    </row>
    <row r="57" spans="2:18" ht="31.35" customHeight="1" x14ac:dyDescent="0.35">
      <c r="B57" s="363" t="s">
        <v>155</v>
      </c>
      <c r="C57" s="364"/>
      <c r="D57" s="364"/>
      <c r="E57" s="106" t="str">
        <f>J57</f>
        <v>Gender, human and labour rights</v>
      </c>
      <c r="F57" s="144"/>
      <c r="G57" s="144"/>
      <c r="J57" s="546" t="s">
        <v>38</v>
      </c>
      <c r="K57" s="547"/>
      <c r="L57" s="547"/>
      <c r="M57" s="547"/>
      <c r="N57" s="548"/>
      <c r="P57" s="152"/>
      <c r="Q57" s="169"/>
      <c r="R57" s="152"/>
    </row>
    <row r="58" spans="2:18" ht="18.75" x14ac:dyDescent="0.35">
      <c r="B58" s="405" t="s">
        <v>54</v>
      </c>
      <c r="C58" s="406"/>
      <c r="D58" s="406"/>
      <c r="E58" s="107">
        <f t="shared" ref="E58:E62" si="3">J58</f>
        <v>2</v>
      </c>
      <c r="F58" s="144"/>
      <c r="G58" s="144"/>
      <c r="J58" s="613">
        <v>2</v>
      </c>
      <c r="K58" s="614"/>
      <c r="L58" s="614"/>
      <c r="M58" s="614"/>
      <c r="N58" s="615"/>
      <c r="P58" s="152"/>
      <c r="Q58" s="152"/>
      <c r="R58" s="152"/>
    </row>
    <row r="59" spans="2:18" ht="18.75" x14ac:dyDescent="0.35">
      <c r="B59" s="405" t="s">
        <v>157</v>
      </c>
      <c r="C59" s="406"/>
      <c r="D59" s="406"/>
      <c r="E59" s="107" t="str">
        <f t="shared" si="3"/>
        <v xml:space="preserve">Organisation </v>
      </c>
      <c r="F59" s="144"/>
      <c r="G59" s="144"/>
      <c r="J59" s="549" t="s">
        <v>317</v>
      </c>
      <c r="K59" s="550"/>
      <c r="L59" s="550"/>
      <c r="M59" s="550"/>
      <c r="N59" s="551"/>
      <c r="P59" s="152"/>
      <c r="Q59" s="152"/>
      <c r="R59" s="152"/>
    </row>
    <row r="60" spans="2:18" ht="18.75" x14ac:dyDescent="0.35">
      <c r="B60" s="405" t="s">
        <v>28</v>
      </c>
      <c r="C60" s="406"/>
      <c r="D60" s="406"/>
      <c r="E60" s="107">
        <f>Q61</f>
        <v>12.5</v>
      </c>
      <c r="F60" s="144"/>
      <c r="G60" s="144"/>
      <c r="J60" s="549" t="s">
        <v>50</v>
      </c>
      <c r="K60" s="550"/>
      <c r="L60" s="550"/>
      <c r="M60" s="550"/>
      <c r="N60" s="551"/>
      <c r="P60" s="152"/>
      <c r="Q60" s="169"/>
      <c r="R60" s="152"/>
    </row>
    <row r="61" spans="2:18" ht="18.75" x14ac:dyDescent="0.35">
      <c r="B61" s="415" t="s">
        <v>51</v>
      </c>
      <c r="C61" s="416"/>
      <c r="D61" s="417"/>
      <c r="E61" s="108">
        <f t="shared" si="3"/>
        <v>22.5</v>
      </c>
      <c r="F61" s="144"/>
      <c r="G61" s="144"/>
      <c r="J61" s="513">
        <f>(D64*K65)+(D66*K67)+(D68*K71)+(D72*K75)</f>
        <v>22.5</v>
      </c>
      <c r="K61" s="514"/>
      <c r="L61" s="514"/>
      <c r="M61" s="514"/>
      <c r="N61" s="515"/>
      <c r="P61" s="150" t="s">
        <v>28</v>
      </c>
      <c r="Q61" s="150">
        <f>SUM(R64:R72)</f>
        <v>12.5</v>
      </c>
      <c r="R61" s="152"/>
    </row>
    <row r="62" spans="2:18" ht="16.350000000000001" customHeight="1" thickBot="1" x14ac:dyDescent="0.4">
      <c r="B62" s="418" t="s">
        <v>158</v>
      </c>
      <c r="C62" s="419"/>
      <c r="D62" s="419"/>
      <c r="E62" s="274">
        <f t="shared" si="3"/>
        <v>11.25</v>
      </c>
      <c r="F62" s="144"/>
      <c r="G62" s="144"/>
      <c r="J62" s="549">
        <f>J61/2</f>
        <v>11.25</v>
      </c>
      <c r="K62" s="550"/>
      <c r="L62" s="550"/>
      <c r="M62" s="550"/>
      <c r="N62" s="551"/>
      <c r="P62" s="150" t="s">
        <v>53</v>
      </c>
      <c r="Q62" s="156">
        <f>Q61/J61</f>
        <v>0.55555555555555558</v>
      </c>
      <c r="R62" s="152"/>
    </row>
    <row r="63" spans="2:18" ht="48.6" customHeight="1" thickBot="1" x14ac:dyDescent="0.4">
      <c r="B63" s="210" t="s">
        <v>54</v>
      </c>
      <c r="C63" s="159" t="s">
        <v>55</v>
      </c>
      <c r="D63" s="159" t="s">
        <v>56</v>
      </c>
      <c r="E63" s="159" t="s">
        <v>57</v>
      </c>
      <c r="F63" s="160" t="s">
        <v>58</v>
      </c>
      <c r="G63" s="161" t="s">
        <v>57</v>
      </c>
      <c r="J63" s="211" t="s">
        <v>59</v>
      </c>
      <c r="K63" s="212" t="s">
        <v>60</v>
      </c>
      <c r="L63" s="212" t="s">
        <v>61</v>
      </c>
      <c r="M63" s="212" t="s">
        <v>58</v>
      </c>
      <c r="N63" s="213" t="s">
        <v>62</v>
      </c>
      <c r="P63" s="152" t="s">
        <v>63</v>
      </c>
      <c r="Q63" s="152" t="s">
        <v>64</v>
      </c>
      <c r="R63" s="152"/>
    </row>
    <row r="64" spans="2:18" ht="34.35" customHeight="1" x14ac:dyDescent="0.35">
      <c r="B64" s="546" t="s">
        <v>318</v>
      </c>
      <c r="C64" s="601" t="s">
        <v>331</v>
      </c>
      <c r="D64" s="556">
        <v>0.25</v>
      </c>
      <c r="E64" s="566" t="s">
        <v>119</v>
      </c>
      <c r="F64" s="570" t="str">
        <f>VLOOKUP(E64,J64:M65,4,FALSE)</f>
        <v>Copy of Policy</v>
      </c>
      <c r="G64" s="591"/>
      <c r="J64" s="350" t="s">
        <v>67</v>
      </c>
      <c r="K64" s="220">
        <v>0</v>
      </c>
      <c r="L64" s="358" t="s">
        <v>67</v>
      </c>
      <c r="M64" s="358" t="s">
        <v>68</v>
      </c>
      <c r="N64" s="359"/>
      <c r="P64" s="152">
        <f>IFERROR(VLOOKUP(E64,J64:K65,2,FALSE),0)</f>
        <v>20</v>
      </c>
      <c r="Q64" s="169">
        <f>D64</f>
        <v>0.25</v>
      </c>
      <c r="R64" s="152">
        <f>Q64*P64</f>
        <v>5</v>
      </c>
    </row>
    <row r="65" spans="2:18" ht="56.1" customHeight="1" thickBot="1" x14ac:dyDescent="0.4">
      <c r="B65" s="612"/>
      <c r="C65" s="602"/>
      <c r="D65" s="557"/>
      <c r="E65" s="567"/>
      <c r="F65" s="571"/>
      <c r="G65" s="593"/>
      <c r="J65" s="352" t="s">
        <v>119</v>
      </c>
      <c r="K65" s="222">
        <v>20</v>
      </c>
      <c r="L65" s="357" t="s">
        <v>332</v>
      </c>
      <c r="M65" s="357" t="s">
        <v>333</v>
      </c>
      <c r="N65" s="251"/>
      <c r="P65" s="152"/>
      <c r="Q65" s="152"/>
      <c r="R65" s="152"/>
    </row>
    <row r="66" spans="2:18" ht="30.6" customHeight="1" x14ac:dyDescent="0.35">
      <c r="B66" s="546" t="s">
        <v>334</v>
      </c>
      <c r="C66" s="601" t="s">
        <v>335</v>
      </c>
      <c r="D66" s="556">
        <v>0.25</v>
      </c>
      <c r="E66" s="566" t="s">
        <v>67</v>
      </c>
      <c r="F66" s="570" t="str">
        <f>VLOOKUP(E66,J66:M67,4,FALSE)</f>
        <v>N/A</v>
      </c>
      <c r="G66" s="591"/>
      <c r="J66" s="350" t="s">
        <v>67</v>
      </c>
      <c r="K66" s="220">
        <v>0</v>
      </c>
      <c r="L66" s="358" t="s">
        <v>67</v>
      </c>
      <c r="M66" s="358" t="s">
        <v>68</v>
      </c>
      <c r="N66" s="359"/>
      <c r="P66" s="152">
        <f>IFERROR(VLOOKUP(E66,J66:K67,2,FALSE),0)</f>
        <v>0</v>
      </c>
      <c r="Q66" s="169">
        <f>D66</f>
        <v>0.25</v>
      </c>
      <c r="R66" s="152">
        <f>Q66*P66</f>
        <v>0</v>
      </c>
    </row>
    <row r="67" spans="2:18" ht="30.6" customHeight="1" thickBot="1" x14ac:dyDescent="0.4">
      <c r="B67" s="612"/>
      <c r="C67" s="602"/>
      <c r="D67" s="557"/>
      <c r="E67" s="567"/>
      <c r="F67" s="571"/>
      <c r="G67" s="593"/>
      <c r="J67" s="352" t="s">
        <v>119</v>
      </c>
      <c r="K67" s="222">
        <v>20</v>
      </c>
      <c r="L67" s="357" t="s">
        <v>332</v>
      </c>
      <c r="M67" s="357" t="s">
        <v>336</v>
      </c>
      <c r="N67" s="251"/>
      <c r="P67" s="152"/>
      <c r="Q67" s="152"/>
      <c r="R67" s="152"/>
    </row>
    <row r="68" spans="2:18" ht="18.75" x14ac:dyDescent="0.35">
      <c r="B68" s="546" t="s">
        <v>334</v>
      </c>
      <c r="C68" s="601" t="s">
        <v>337</v>
      </c>
      <c r="D68" s="556">
        <v>0.25</v>
      </c>
      <c r="E68" s="566" t="s">
        <v>338</v>
      </c>
      <c r="F68" s="570" t="str">
        <f>VLOOKUP(E68,J68:M71,4,FALSE)</f>
        <v>Evidence of mapping</v>
      </c>
      <c r="G68" s="591"/>
      <c r="J68" s="350" t="s">
        <v>67</v>
      </c>
      <c r="K68" s="220">
        <v>0</v>
      </c>
      <c r="L68" s="358" t="s">
        <v>67</v>
      </c>
      <c r="M68" s="358" t="s">
        <v>68</v>
      </c>
      <c r="N68" s="359"/>
      <c r="P68" s="152">
        <f>IFERROR(VLOOKUP(E68,J68:K71,2,FALSE),0)</f>
        <v>10</v>
      </c>
      <c r="Q68" s="169">
        <f>D68</f>
        <v>0.25</v>
      </c>
      <c r="R68" s="152">
        <f>Q68*P68</f>
        <v>2.5</v>
      </c>
    </row>
    <row r="69" spans="2:18" ht="37.5" x14ac:dyDescent="0.35">
      <c r="B69" s="549"/>
      <c r="C69" s="608"/>
      <c r="D69" s="580"/>
      <c r="E69" s="585"/>
      <c r="F69" s="588"/>
      <c r="G69" s="592"/>
      <c r="J69" s="351" t="s">
        <v>338</v>
      </c>
      <c r="K69" s="239">
        <v>10</v>
      </c>
      <c r="L69" s="353" t="s">
        <v>332</v>
      </c>
      <c r="M69" s="353" t="s">
        <v>339</v>
      </c>
      <c r="N69" s="354"/>
      <c r="P69" s="150"/>
      <c r="Q69" s="150"/>
      <c r="R69" s="152"/>
    </row>
    <row r="70" spans="2:18" ht="75" x14ac:dyDescent="0.35">
      <c r="B70" s="549"/>
      <c r="C70" s="608"/>
      <c r="D70" s="580"/>
      <c r="E70" s="585"/>
      <c r="F70" s="588"/>
      <c r="G70" s="592"/>
      <c r="J70" s="351" t="s">
        <v>340</v>
      </c>
      <c r="K70" s="239">
        <v>15</v>
      </c>
      <c r="L70" s="353" t="s">
        <v>341</v>
      </c>
      <c r="M70" s="353" t="s">
        <v>342</v>
      </c>
      <c r="N70" s="354"/>
      <c r="P70" s="150"/>
      <c r="Q70" s="156"/>
      <c r="R70" s="152"/>
    </row>
    <row r="71" spans="2:18" ht="57" thickBot="1" x14ac:dyDescent="0.4">
      <c r="B71" s="612"/>
      <c r="C71" s="602"/>
      <c r="D71" s="557"/>
      <c r="E71" s="567"/>
      <c r="F71" s="571"/>
      <c r="G71" s="593"/>
      <c r="J71" s="352" t="s">
        <v>343</v>
      </c>
      <c r="K71" s="222">
        <v>20</v>
      </c>
      <c r="L71" s="357" t="s">
        <v>341</v>
      </c>
      <c r="M71" s="357" t="s">
        <v>344</v>
      </c>
      <c r="N71" s="251"/>
      <c r="P71" s="152"/>
      <c r="Q71" s="152"/>
      <c r="R71" s="152"/>
    </row>
    <row r="72" spans="2:18" ht="18.75" x14ac:dyDescent="0.35">
      <c r="B72" s="552" t="s">
        <v>318</v>
      </c>
      <c r="C72" s="554" t="s">
        <v>345</v>
      </c>
      <c r="D72" s="556">
        <v>0.25</v>
      </c>
      <c r="E72" s="566" t="s">
        <v>96</v>
      </c>
      <c r="F72" s="570" t="str">
        <f>VLOOKUP(E72,J72:M75,4,FALSE)</f>
        <v>Copy of section from policy</v>
      </c>
      <c r="G72" s="591"/>
      <c r="J72" s="350" t="s">
        <v>67</v>
      </c>
      <c r="K72" s="220">
        <v>0</v>
      </c>
      <c r="L72" s="358" t="s">
        <v>67</v>
      </c>
      <c r="M72" s="346" t="s">
        <v>68</v>
      </c>
      <c r="N72" s="221"/>
      <c r="P72" s="152">
        <f>IFERROR(VLOOKUP(E72,J72:K75,2,FALSE),0)</f>
        <v>20</v>
      </c>
      <c r="Q72" s="169">
        <f>D72</f>
        <v>0.25</v>
      </c>
      <c r="R72" s="152">
        <f>Q72*P72</f>
        <v>5</v>
      </c>
    </row>
    <row r="73" spans="2:18" ht="37.5" x14ac:dyDescent="0.35">
      <c r="B73" s="617"/>
      <c r="C73" s="643"/>
      <c r="D73" s="580"/>
      <c r="E73" s="585"/>
      <c r="F73" s="588"/>
      <c r="G73" s="592"/>
      <c r="J73" s="351" t="s">
        <v>94</v>
      </c>
      <c r="K73" s="239">
        <v>10</v>
      </c>
      <c r="L73" s="353" t="s">
        <v>78</v>
      </c>
      <c r="M73" s="347" t="s">
        <v>346</v>
      </c>
      <c r="N73" s="240"/>
      <c r="P73" s="152"/>
      <c r="Q73" s="152"/>
      <c r="R73" s="152"/>
    </row>
    <row r="74" spans="2:18" ht="56.25" x14ac:dyDescent="0.35">
      <c r="B74" s="642"/>
      <c r="C74" s="644"/>
      <c r="D74" s="584"/>
      <c r="E74" s="587"/>
      <c r="F74" s="590"/>
      <c r="G74" s="595"/>
      <c r="J74" s="351" t="s">
        <v>96</v>
      </c>
      <c r="K74" s="239">
        <v>20</v>
      </c>
      <c r="L74" s="353" t="s">
        <v>81</v>
      </c>
      <c r="M74" s="348" t="s">
        <v>347</v>
      </c>
      <c r="N74" s="246"/>
      <c r="P74" s="152"/>
      <c r="Q74" s="152"/>
      <c r="R74" s="152"/>
    </row>
    <row r="75" spans="2:18" ht="38.25" thickBot="1" x14ac:dyDescent="0.4">
      <c r="B75" s="553"/>
      <c r="C75" s="555"/>
      <c r="D75" s="557"/>
      <c r="E75" s="567"/>
      <c r="F75" s="571"/>
      <c r="G75" s="593"/>
      <c r="J75" s="352" t="s">
        <v>93</v>
      </c>
      <c r="K75" s="222">
        <v>30</v>
      </c>
      <c r="L75" s="357" t="s">
        <v>81</v>
      </c>
      <c r="M75" s="349" t="s">
        <v>348</v>
      </c>
      <c r="N75" s="223"/>
      <c r="P75" s="150"/>
      <c r="Q75" s="150"/>
      <c r="R75" s="152"/>
    </row>
    <row r="76" spans="2:18" s="224" customFormat="1" ht="18.75" x14ac:dyDescent="0.35">
      <c r="B76" s="231"/>
      <c r="C76" s="231"/>
      <c r="D76" s="230"/>
      <c r="E76" s="230"/>
      <c r="F76" s="230"/>
      <c r="G76" s="230"/>
      <c r="H76" s="144"/>
      <c r="I76" s="144"/>
      <c r="J76" s="231"/>
      <c r="K76" s="232"/>
      <c r="L76" s="231"/>
      <c r="M76" s="231"/>
      <c r="N76" s="231"/>
      <c r="P76" s="152"/>
      <c r="Q76" s="169"/>
      <c r="R76" s="152"/>
    </row>
    <row r="77" spans="2:18" s="224" customFormat="1" ht="19.5" thickBot="1" x14ac:dyDescent="0.4">
      <c r="B77" s="231"/>
      <c r="C77" s="231"/>
      <c r="D77" s="230"/>
      <c r="E77" s="230"/>
      <c r="F77" s="230"/>
      <c r="G77" s="230"/>
      <c r="H77" s="144"/>
      <c r="I77" s="144"/>
      <c r="J77" s="231"/>
      <c r="K77" s="232"/>
      <c r="L77" s="231"/>
      <c r="M77" s="231"/>
      <c r="N77" s="231"/>
      <c r="P77" s="152"/>
      <c r="Q77" s="152"/>
      <c r="R77" s="152"/>
    </row>
    <row r="78" spans="2:18" ht="31.35" customHeight="1" x14ac:dyDescent="0.35">
      <c r="B78" s="363" t="s">
        <v>155</v>
      </c>
      <c r="C78" s="364"/>
      <c r="D78" s="364"/>
      <c r="E78" s="106" t="str">
        <f>J78</f>
        <v>Labour and human rights</v>
      </c>
      <c r="F78" s="144"/>
      <c r="G78" s="144"/>
      <c r="J78" s="624" t="s">
        <v>349</v>
      </c>
      <c r="K78" s="625"/>
      <c r="L78" s="625"/>
      <c r="M78" s="625"/>
      <c r="N78" s="626"/>
      <c r="P78" s="152"/>
      <c r="Q78" s="152"/>
      <c r="R78" s="152"/>
    </row>
    <row r="79" spans="2:18" ht="18.75" x14ac:dyDescent="0.35">
      <c r="B79" s="405" t="s">
        <v>54</v>
      </c>
      <c r="C79" s="406"/>
      <c r="D79" s="406"/>
      <c r="E79" s="107">
        <f t="shared" ref="E79:E83" si="4">J79</f>
        <v>3</v>
      </c>
      <c r="F79" s="144"/>
      <c r="G79" s="144"/>
      <c r="J79" s="613">
        <v>3</v>
      </c>
      <c r="K79" s="614"/>
      <c r="L79" s="614"/>
      <c r="M79" s="614"/>
      <c r="N79" s="615"/>
      <c r="P79" s="152"/>
      <c r="Q79" s="152"/>
      <c r="R79" s="152"/>
    </row>
    <row r="80" spans="2:18" ht="18.75" x14ac:dyDescent="0.35">
      <c r="B80" s="405" t="s">
        <v>157</v>
      </c>
      <c r="C80" s="406"/>
      <c r="D80" s="406"/>
      <c r="E80" s="107" t="str">
        <f t="shared" si="4"/>
        <v xml:space="preserve">Organisation </v>
      </c>
      <c r="F80" s="144"/>
      <c r="G80" s="144"/>
      <c r="J80" s="549" t="s">
        <v>317</v>
      </c>
      <c r="K80" s="550"/>
      <c r="L80" s="550"/>
      <c r="M80" s="550"/>
      <c r="N80" s="551"/>
      <c r="P80" s="152"/>
      <c r="Q80" s="152"/>
      <c r="R80" s="152"/>
    </row>
    <row r="81" spans="2:18" ht="18.75" x14ac:dyDescent="0.35">
      <c r="B81" s="405" t="s">
        <v>28</v>
      </c>
      <c r="C81" s="406"/>
      <c r="D81" s="406"/>
      <c r="E81" s="107">
        <f>Q82</f>
        <v>12.5</v>
      </c>
      <c r="F81" s="144"/>
      <c r="G81" s="144"/>
      <c r="J81" s="549" t="s">
        <v>50</v>
      </c>
      <c r="K81" s="550"/>
      <c r="L81" s="550"/>
      <c r="M81" s="550"/>
      <c r="N81" s="551"/>
      <c r="P81" s="206"/>
      <c r="Q81" s="152"/>
      <c r="R81" s="152"/>
    </row>
    <row r="82" spans="2:18" ht="18.75" x14ac:dyDescent="0.35">
      <c r="B82" s="415" t="s">
        <v>51</v>
      </c>
      <c r="C82" s="416"/>
      <c r="D82" s="417"/>
      <c r="E82" s="108">
        <f t="shared" si="4"/>
        <v>20</v>
      </c>
      <c r="F82" s="144"/>
      <c r="G82" s="144"/>
      <c r="J82" s="513">
        <f>(D85*K87)+(D88*K89)+(D90*K91)+(D92*K93)+(D94*K95)+(D96*K97)</f>
        <v>20</v>
      </c>
      <c r="K82" s="514"/>
      <c r="L82" s="514"/>
      <c r="M82" s="514"/>
      <c r="N82" s="515"/>
      <c r="P82" s="150" t="s">
        <v>28</v>
      </c>
      <c r="Q82" s="150">
        <f>SUM(R85:R97)</f>
        <v>12.5</v>
      </c>
      <c r="R82" s="152"/>
    </row>
    <row r="83" spans="2:18" ht="16.350000000000001" customHeight="1" thickBot="1" x14ac:dyDescent="0.4">
      <c r="B83" s="418" t="s">
        <v>158</v>
      </c>
      <c r="C83" s="419"/>
      <c r="D83" s="419"/>
      <c r="E83" s="274">
        <f t="shared" si="4"/>
        <v>10</v>
      </c>
      <c r="F83" s="144"/>
      <c r="G83" s="144"/>
      <c r="J83" s="549">
        <f>J82/2</f>
        <v>10</v>
      </c>
      <c r="K83" s="550"/>
      <c r="L83" s="550"/>
      <c r="M83" s="550"/>
      <c r="N83" s="551"/>
      <c r="P83" s="150" t="s">
        <v>53</v>
      </c>
      <c r="Q83" s="156">
        <f>Q82/J82</f>
        <v>0.625</v>
      </c>
      <c r="R83" s="152"/>
    </row>
    <row r="84" spans="2:18" ht="57" thickBot="1" x14ac:dyDescent="0.4">
      <c r="B84" s="210" t="s">
        <v>54</v>
      </c>
      <c r="C84" s="159" t="s">
        <v>55</v>
      </c>
      <c r="D84" s="159" t="s">
        <v>56</v>
      </c>
      <c r="E84" s="159" t="s">
        <v>57</v>
      </c>
      <c r="F84" s="160" t="s">
        <v>58</v>
      </c>
      <c r="G84" s="161" t="s">
        <v>57</v>
      </c>
      <c r="J84" s="211" t="s">
        <v>59</v>
      </c>
      <c r="K84" s="212" t="s">
        <v>60</v>
      </c>
      <c r="L84" s="212" t="s">
        <v>61</v>
      </c>
      <c r="M84" s="212" t="s">
        <v>58</v>
      </c>
      <c r="N84" s="213" t="s">
        <v>62</v>
      </c>
      <c r="P84" s="152" t="s">
        <v>63</v>
      </c>
      <c r="Q84" s="152" t="s">
        <v>64</v>
      </c>
      <c r="R84" s="152"/>
    </row>
    <row r="85" spans="2:18" ht="28.7" customHeight="1" x14ac:dyDescent="0.35">
      <c r="B85" s="605" t="s">
        <v>318</v>
      </c>
      <c r="C85" s="601" t="s">
        <v>350</v>
      </c>
      <c r="D85" s="609">
        <v>0.15</v>
      </c>
      <c r="E85" s="639" t="s">
        <v>94</v>
      </c>
      <c r="F85" s="629" t="str">
        <f>VLOOKUP(E85,J85:M87,4,FALSE)</f>
        <v>N/A</v>
      </c>
      <c r="G85" s="634"/>
      <c r="J85" s="350" t="s">
        <v>149</v>
      </c>
      <c r="K85" s="220">
        <v>0</v>
      </c>
      <c r="L85" s="358"/>
      <c r="M85" s="358" t="s">
        <v>68</v>
      </c>
      <c r="N85" s="359"/>
      <c r="P85" s="152">
        <f>IFERROR(VLOOKUP(E85,J85:K87,2,FALSE),0)</f>
        <v>10</v>
      </c>
      <c r="Q85" s="169">
        <f>D85</f>
        <v>0.15</v>
      </c>
      <c r="R85" s="152">
        <f>Q85*P85</f>
        <v>1.5</v>
      </c>
    </row>
    <row r="86" spans="2:18" ht="28.7" customHeight="1" x14ac:dyDescent="0.35">
      <c r="B86" s="606"/>
      <c r="C86" s="608"/>
      <c r="D86" s="610"/>
      <c r="E86" s="640"/>
      <c r="F86" s="630"/>
      <c r="G86" s="635"/>
      <c r="J86" s="351" t="s">
        <v>94</v>
      </c>
      <c r="K86" s="239">
        <v>10</v>
      </c>
      <c r="L86" s="353"/>
      <c r="M86" s="353" t="s">
        <v>68</v>
      </c>
      <c r="N86" s="354"/>
      <c r="P86" s="152"/>
      <c r="Q86" s="152"/>
      <c r="R86" s="152"/>
    </row>
    <row r="87" spans="2:18" ht="28.7" customHeight="1" thickBot="1" x14ac:dyDescent="0.4">
      <c r="B87" s="607"/>
      <c r="C87" s="602"/>
      <c r="D87" s="611"/>
      <c r="E87" s="641"/>
      <c r="F87" s="631"/>
      <c r="G87" s="636"/>
      <c r="J87" s="352" t="s">
        <v>320</v>
      </c>
      <c r="K87" s="222">
        <v>20</v>
      </c>
      <c r="L87" s="357" t="s">
        <v>341</v>
      </c>
      <c r="M87" s="357" t="s">
        <v>348</v>
      </c>
      <c r="N87" s="251"/>
      <c r="P87" s="152"/>
      <c r="Q87" s="169"/>
      <c r="R87" s="152"/>
    </row>
    <row r="88" spans="2:18" ht="28.7" customHeight="1" x14ac:dyDescent="0.35">
      <c r="B88" s="605" t="s">
        <v>334</v>
      </c>
      <c r="C88" s="601" t="s">
        <v>351</v>
      </c>
      <c r="D88" s="609">
        <v>0.15</v>
      </c>
      <c r="E88" s="639" t="s">
        <v>67</v>
      </c>
      <c r="F88" s="629" t="str">
        <f>VLOOKUP(E88,J88:M89,4,FALSE)</f>
        <v>N/A</v>
      </c>
      <c r="G88" s="634"/>
      <c r="J88" s="350" t="s">
        <v>67</v>
      </c>
      <c r="K88" s="220">
        <v>0</v>
      </c>
      <c r="L88" s="358"/>
      <c r="M88" s="358" t="s">
        <v>68</v>
      </c>
      <c r="N88" s="359"/>
      <c r="P88" s="152">
        <f>IFERROR(VLOOKUP(E88,J88:K89,2,FALSE),0)</f>
        <v>0</v>
      </c>
      <c r="Q88" s="169">
        <f>D88</f>
        <v>0.15</v>
      </c>
      <c r="R88" s="152">
        <f>Q88*P88</f>
        <v>0</v>
      </c>
    </row>
    <row r="89" spans="2:18" ht="28.7" customHeight="1" thickBot="1" x14ac:dyDescent="0.4">
      <c r="B89" s="607"/>
      <c r="C89" s="602"/>
      <c r="D89" s="611"/>
      <c r="E89" s="641"/>
      <c r="F89" s="631"/>
      <c r="G89" s="636"/>
      <c r="J89" s="352" t="s">
        <v>119</v>
      </c>
      <c r="K89" s="222">
        <v>20</v>
      </c>
      <c r="L89" s="357" t="s">
        <v>341</v>
      </c>
      <c r="M89" s="357" t="s">
        <v>352</v>
      </c>
      <c r="N89" s="251"/>
      <c r="P89" s="152"/>
      <c r="Q89" s="169"/>
      <c r="R89" s="152"/>
    </row>
    <row r="90" spans="2:18" ht="28.7" customHeight="1" x14ac:dyDescent="0.35">
      <c r="B90" s="599" t="s">
        <v>334</v>
      </c>
      <c r="C90" s="601" t="s">
        <v>353</v>
      </c>
      <c r="D90" s="603">
        <v>0.15</v>
      </c>
      <c r="E90" s="627" t="s">
        <v>67</v>
      </c>
      <c r="F90" s="632" t="str">
        <f>VLOOKUP(E90,J90:M91,4,FALSE)</f>
        <v>N/A</v>
      </c>
      <c r="G90" s="637"/>
      <c r="J90" s="252" t="s">
        <v>67</v>
      </c>
      <c r="K90" s="253">
        <v>0</v>
      </c>
      <c r="L90" s="254"/>
      <c r="M90" s="254" t="s">
        <v>68</v>
      </c>
      <c r="N90" s="255"/>
      <c r="P90" s="152">
        <f>IFERROR(VLOOKUP(E90,J90:K91,2,FALSE),0)</f>
        <v>0</v>
      </c>
      <c r="Q90" s="169">
        <f>D90</f>
        <v>0.15</v>
      </c>
      <c r="R90" s="152">
        <f>Q90*P90</f>
        <v>0</v>
      </c>
    </row>
    <row r="91" spans="2:18" ht="28.7" customHeight="1" thickBot="1" x14ac:dyDescent="0.4">
      <c r="B91" s="600"/>
      <c r="C91" s="602"/>
      <c r="D91" s="604"/>
      <c r="E91" s="628"/>
      <c r="F91" s="633"/>
      <c r="G91" s="638"/>
      <c r="J91" s="256" t="s">
        <v>119</v>
      </c>
      <c r="K91" s="257">
        <v>20</v>
      </c>
      <c r="L91" s="357" t="s">
        <v>341</v>
      </c>
      <c r="M91" s="258" t="s">
        <v>354</v>
      </c>
      <c r="N91" s="259"/>
      <c r="P91" s="152"/>
      <c r="Q91" s="152"/>
      <c r="R91" s="152"/>
    </row>
    <row r="92" spans="2:18" ht="28.7" customHeight="1" x14ac:dyDescent="0.35">
      <c r="B92" s="599" t="s">
        <v>334</v>
      </c>
      <c r="C92" s="601" t="s">
        <v>355</v>
      </c>
      <c r="D92" s="603">
        <v>0.2</v>
      </c>
      <c r="E92" s="627" t="s">
        <v>119</v>
      </c>
      <c r="F92" s="632" t="str">
        <f>VLOOKUP(E92,J92:M93,4,FALSE)</f>
        <v>Summary / case study of collaborattion</v>
      </c>
      <c r="G92" s="637"/>
      <c r="J92" s="252" t="s">
        <v>67</v>
      </c>
      <c r="K92" s="253">
        <v>0</v>
      </c>
      <c r="L92" s="254"/>
      <c r="M92" s="254" t="s">
        <v>68</v>
      </c>
      <c r="N92" s="255"/>
      <c r="P92" s="152">
        <f>IFERROR(VLOOKUP(E92,J92:K93,2,FALSE),0)</f>
        <v>20</v>
      </c>
      <c r="Q92" s="169">
        <f>D92</f>
        <v>0.2</v>
      </c>
      <c r="R92" s="152">
        <f>Q92*P92</f>
        <v>4</v>
      </c>
    </row>
    <row r="93" spans="2:18" ht="28.7" customHeight="1" thickBot="1" x14ac:dyDescent="0.4">
      <c r="B93" s="600"/>
      <c r="C93" s="602"/>
      <c r="D93" s="604"/>
      <c r="E93" s="628"/>
      <c r="F93" s="633"/>
      <c r="G93" s="638"/>
      <c r="J93" s="256" t="s">
        <v>119</v>
      </c>
      <c r="K93" s="257">
        <v>20</v>
      </c>
      <c r="L93" s="357" t="s">
        <v>341</v>
      </c>
      <c r="M93" s="258" t="s">
        <v>356</v>
      </c>
      <c r="N93" s="259"/>
      <c r="P93" s="152"/>
      <c r="Q93" s="152"/>
      <c r="R93" s="152"/>
    </row>
    <row r="94" spans="2:18" ht="28.7" customHeight="1" x14ac:dyDescent="0.35">
      <c r="B94" s="599" t="s">
        <v>357</v>
      </c>
      <c r="C94" s="601" t="s">
        <v>358</v>
      </c>
      <c r="D94" s="603">
        <v>0.2</v>
      </c>
      <c r="E94" s="627" t="s">
        <v>119</v>
      </c>
      <c r="F94" s="632" t="str">
        <f>VLOOKUP(E94,J94:M95,4,FALSE)</f>
        <v>Statistics demonstrating gender proportions in leadership or supplier ownership</v>
      </c>
      <c r="G94" s="637"/>
      <c r="J94" s="252" t="s">
        <v>67</v>
      </c>
      <c r="K94" s="253">
        <v>0</v>
      </c>
      <c r="L94" s="254"/>
      <c r="M94" s="254" t="s">
        <v>68</v>
      </c>
      <c r="N94" s="255"/>
      <c r="P94" s="152">
        <f>IFERROR(VLOOKUP(E94,J94:K95,2,FALSE),0)</f>
        <v>20</v>
      </c>
      <c r="Q94" s="169">
        <f>D94</f>
        <v>0.2</v>
      </c>
      <c r="R94" s="152">
        <f>Q94*P94</f>
        <v>4</v>
      </c>
    </row>
    <row r="95" spans="2:18" ht="28.7" customHeight="1" thickBot="1" x14ac:dyDescent="0.4">
      <c r="B95" s="600"/>
      <c r="C95" s="602"/>
      <c r="D95" s="604"/>
      <c r="E95" s="628"/>
      <c r="F95" s="633"/>
      <c r="G95" s="638"/>
      <c r="J95" s="256" t="s">
        <v>119</v>
      </c>
      <c r="K95" s="257">
        <v>20</v>
      </c>
      <c r="L95" s="357" t="s">
        <v>341</v>
      </c>
      <c r="M95" s="258" t="s">
        <v>359</v>
      </c>
      <c r="N95" s="259"/>
      <c r="P95" s="152"/>
      <c r="Q95" s="152"/>
      <c r="R95" s="152"/>
    </row>
    <row r="96" spans="2:18" ht="42" customHeight="1" x14ac:dyDescent="0.35">
      <c r="B96" s="621" t="s">
        <v>360</v>
      </c>
      <c r="C96" s="622" t="s">
        <v>361</v>
      </c>
      <c r="D96" s="583">
        <v>0.15</v>
      </c>
      <c r="E96" s="586" t="s">
        <v>119</v>
      </c>
      <c r="F96" s="589" t="str">
        <f>VLOOKUP(E96,J96:M97,4,FALSE)</f>
        <v>Statistics showing outcomes</v>
      </c>
      <c r="G96" s="594"/>
      <c r="J96" s="355" t="s">
        <v>149</v>
      </c>
      <c r="K96" s="241">
        <v>0</v>
      </c>
      <c r="L96" s="356"/>
      <c r="M96" s="356" t="s">
        <v>68</v>
      </c>
      <c r="N96" s="260"/>
      <c r="P96" s="152">
        <f>IFERROR(VLOOKUP(E96,J96:K97,2,FALSE),0)</f>
        <v>20</v>
      </c>
      <c r="Q96" s="169">
        <f>D96</f>
        <v>0.15</v>
      </c>
      <c r="R96" s="152">
        <f>Q96*P96</f>
        <v>3</v>
      </c>
    </row>
    <row r="97" spans="2:18" ht="70.349999999999994" customHeight="1" thickBot="1" x14ac:dyDescent="0.4">
      <c r="B97" s="612"/>
      <c r="C97" s="623"/>
      <c r="D97" s="557"/>
      <c r="E97" s="567"/>
      <c r="F97" s="571"/>
      <c r="G97" s="593"/>
      <c r="J97" s="352" t="s">
        <v>119</v>
      </c>
      <c r="K97" s="222">
        <v>20</v>
      </c>
      <c r="L97" s="357" t="s">
        <v>341</v>
      </c>
      <c r="M97" s="357" t="s">
        <v>362</v>
      </c>
      <c r="N97" s="251"/>
      <c r="P97" s="152"/>
      <c r="Q97" s="152"/>
      <c r="R97" s="152"/>
    </row>
    <row r="98" spans="2:18" ht="18.75" x14ac:dyDescent="0.35">
      <c r="B98" s="248"/>
      <c r="C98" s="261"/>
      <c r="D98" s="248"/>
      <c r="E98" s="248"/>
      <c r="F98" s="248"/>
      <c r="G98" s="248"/>
      <c r="J98" s="248"/>
      <c r="K98" s="250"/>
      <c r="L98" s="248"/>
      <c r="M98" s="248"/>
      <c r="N98" s="248"/>
      <c r="P98" s="152"/>
      <c r="Q98" s="152"/>
      <c r="R98" s="152"/>
    </row>
    <row r="99" spans="2:18" ht="18.75" x14ac:dyDescent="0.35">
      <c r="B99" s="248"/>
      <c r="C99" s="248"/>
      <c r="D99" s="248"/>
      <c r="E99" s="248"/>
      <c r="F99" s="248"/>
      <c r="G99" s="248"/>
      <c r="J99" s="248"/>
      <c r="K99" s="250"/>
      <c r="L99" s="248"/>
      <c r="M99" s="248"/>
      <c r="N99" s="248"/>
      <c r="P99" s="152"/>
      <c r="Q99" s="152"/>
      <c r="R99" s="152"/>
    </row>
    <row r="100" spans="2:18" ht="18.75" hidden="1" x14ac:dyDescent="0.35">
      <c r="P100" s="152"/>
      <c r="Q100" s="152"/>
      <c r="R100" s="152"/>
    </row>
    <row r="101" spans="2:18" ht="18.75" hidden="1" x14ac:dyDescent="0.35">
      <c r="P101" s="152"/>
      <c r="Q101" s="152"/>
      <c r="R101" s="152"/>
    </row>
    <row r="102" spans="2:18" ht="18.75" hidden="1" x14ac:dyDescent="0.35">
      <c r="P102" s="152"/>
      <c r="Q102" s="152"/>
      <c r="R102" s="152"/>
    </row>
    <row r="103" spans="2:18" ht="18.75" hidden="1" x14ac:dyDescent="0.35">
      <c r="P103" s="152"/>
      <c r="Q103" s="152"/>
      <c r="R103" s="152"/>
    </row>
    <row r="104" spans="2:18" ht="18.75" hidden="1" x14ac:dyDescent="0.35">
      <c r="P104" s="152"/>
      <c r="Q104" s="152"/>
      <c r="R104" s="152"/>
    </row>
    <row r="105" spans="2:18" ht="18.75" hidden="1" x14ac:dyDescent="0.35">
      <c r="P105" s="152"/>
      <c r="Q105" s="152"/>
      <c r="R105" s="152"/>
    </row>
    <row r="106" spans="2:18" ht="18.75" hidden="1" x14ac:dyDescent="0.35">
      <c r="P106" s="152"/>
      <c r="Q106" s="152"/>
      <c r="R106" s="152"/>
    </row>
    <row r="107" spans="2:18" ht="18.75" hidden="1" x14ac:dyDescent="0.35">
      <c r="P107" s="152"/>
      <c r="Q107" s="152"/>
      <c r="R107" s="152"/>
    </row>
    <row r="108" spans="2:18" ht="18.75" hidden="1" x14ac:dyDescent="0.35">
      <c r="P108" s="152"/>
      <c r="Q108" s="152"/>
      <c r="R108" s="152"/>
    </row>
    <row r="109" spans="2:18" ht="18.75" hidden="1" x14ac:dyDescent="0.35">
      <c r="P109" s="152"/>
      <c r="Q109" s="152"/>
      <c r="R109" s="152"/>
    </row>
    <row r="110" spans="2:18" ht="18.75" hidden="1" x14ac:dyDescent="0.35">
      <c r="P110" s="152"/>
      <c r="Q110" s="152"/>
      <c r="R110" s="152"/>
    </row>
    <row r="111" spans="2:18" ht="18.75" hidden="1" x14ac:dyDescent="0.35">
      <c r="P111" s="152"/>
      <c r="Q111" s="152"/>
      <c r="R111" s="152"/>
    </row>
    <row r="112" spans="2:18" ht="18.75" hidden="1" x14ac:dyDescent="0.35">
      <c r="P112" s="152"/>
      <c r="Q112" s="152"/>
      <c r="R112" s="152"/>
    </row>
    <row r="113" spans="16:18" ht="18.75" hidden="1" x14ac:dyDescent="0.35">
      <c r="P113" s="152"/>
      <c r="Q113" s="152"/>
      <c r="R113" s="152"/>
    </row>
    <row r="114" spans="16:18" ht="18.75" hidden="1" x14ac:dyDescent="0.35">
      <c r="P114" s="152"/>
      <c r="Q114" s="152"/>
      <c r="R114" s="152"/>
    </row>
    <row r="115" spans="16:18" ht="18.75" hidden="1" x14ac:dyDescent="0.35">
      <c r="P115" s="152"/>
      <c r="Q115" s="152"/>
      <c r="R115" s="152"/>
    </row>
    <row r="116" spans="16:18" ht="18.75" hidden="1" x14ac:dyDescent="0.35">
      <c r="P116" s="152"/>
      <c r="Q116" s="152"/>
      <c r="R116" s="152"/>
    </row>
    <row r="117" spans="16:18" ht="18.75" hidden="1" x14ac:dyDescent="0.35">
      <c r="P117" s="152"/>
      <c r="Q117" s="152"/>
      <c r="R117" s="152"/>
    </row>
    <row r="118" spans="16:18" ht="18.75" hidden="1" x14ac:dyDescent="0.35">
      <c r="P118" s="152"/>
      <c r="Q118" s="152"/>
      <c r="R118" s="152"/>
    </row>
    <row r="119" spans="16:18" ht="18.75" hidden="1" x14ac:dyDescent="0.35">
      <c r="P119" s="152"/>
      <c r="Q119" s="152"/>
      <c r="R119" s="152"/>
    </row>
    <row r="120" spans="16:18" ht="18.75" hidden="1" x14ac:dyDescent="0.35">
      <c r="P120" s="152"/>
      <c r="Q120" s="152"/>
      <c r="R120" s="152"/>
    </row>
    <row r="121" spans="16:18" ht="18.75" hidden="1" x14ac:dyDescent="0.35">
      <c r="P121" s="152"/>
      <c r="Q121" s="152"/>
      <c r="R121" s="152"/>
    </row>
    <row r="122" spans="16:18" ht="18.75" hidden="1" x14ac:dyDescent="0.35">
      <c r="P122" s="152"/>
      <c r="Q122" s="152"/>
      <c r="R122" s="152"/>
    </row>
    <row r="123" spans="16:18" ht="18.75" hidden="1" x14ac:dyDescent="0.35">
      <c r="P123" s="152"/>
      <c r="Q123" s="152"/>
      <c r="R123" s="152"/>
    </row>
    <row r="124" spans="16:18" ht="18.75" hidden="1" x14ac:dyDescent="0.35">
      <c r="P124" s="152"/>
      <c r="Q124" s="152"/>
      <c r="R124" s="152"/>
    </row>
    <row r="125" spans="16:18" ht="18.75" hidden="1" x14ac:dyDescent="0.35">
      <c r="P125" s="152"/>
      <c r="Q125" s="152"/>
      <c r="R125" s="152"/>
    </row>
    <row r="126" spans="16:18" ht="18.75" hidden="1" x14ac:dyDescent="0.35">
      <c r="P126" s="152"/>
      <c r="Q126" s="152"/>
      <c r="R126" s="152"/>
    </row>
    <row r="127" spans="16:18" ht="18.75" hidden="1" x14ac:dyDescent="0.35">
      <c r="P127" s="152"/>
      <c r="Q127" s="152"/>
      <c r="R127" s="152"/>
    </row>
    <row r="128" spans="16:18" ht="18.75" hidden="1" x14ac:dyDescent="0.35">
      <c r="P128" s="152"/>
      <c r="Q128" s="152"/>
      <c r="R128" s="152"/>
    </row>
    <row r="129" spans="2:18" ht="18.75" hidden="1" x14ac:dyDescent="0.35">
      <c r="P129" s="152"/>
      <c r="Q129" s="152"/>
      <c r="R129" s="152"/>
    </row>
    <row r="130" spans="2:18" ht="18.75" hidden="1" x14ac:dyDescent="0.35">
      <c r="P130" s="152"/>
      <c r="Q130" s="152"/>
      <c r="R130" s="152"/>
    </row>
    <row r="131" spans="2:18" ht="18.75" hidden="1" x14ac:dyDescent="0.35">
      <c r="P131" s="152"/>
      <c r="Q131" s="152"/>
      <c r="R131" s="152"/>
    </row>
    <row r="132" spans="2:18" ht="18.75" hidden="1" x14ac:dyDescent="0.35">
      <c r="P132" s="152"/>
      <c r="Q132" s="152"/>
      <c r="R132" s="152"/>
    </row>
    <row r="133" spans="2:18" ht="18.75" hidden="1" x14ac:dyDescent="0.35">
      <c r="P133" s="152"/>
      <c r="Q133" s="152"/>
      <c r="R133" s="152"/>
    </row>
    <row r="134" spans="2:18" ht="18.75" hidden="1" x14ac:dyDescent="0.35">
      <c r="B134" s="248"/>
      <c r="C134" s="248"/>
      <c r="J134" s="247"/>
      <c r="K134" s="250"/>
      <c r="L134" s="247"/>
      <c r="P134" s="152"/>
      <c r="Q134" s="152"/>
      <c r="R134" s="152"/>
    </row>
    <row r="135" spans="2:18" ht="18.75" hidden="1" x14ac:dyDescent="0.35">
      <c r="B135" s="248"/>
      <c r="C135" s="248"/>
      <c r="J135" s="247"/>
      <c r="K135" s="250"/>
      <c r="L135" s="247"/>
      <c r="P135" s="152"/>
      <c r="Q135" s="152"/>
      <c r="R135" s="152"/>
    </row>
    <row r="136" spans="2:18" ht="18.75" hidden="1" x14ac:dyDescent="0.35">
      <c r="B136" s="248"/>
      <c r="C136" s="248"/>
      <c r="J136" s="247"/>
      <c r="K136" s="250"/>
      <c r="L136" s="247"/>
      <c r="P136" s="152"/>
      <c r="Q136" s="152"/>
      <c r="R136" s="152"/>
    </row>
    <row r="137" spans="2:18" ht="18.75" hidden="1" x14ac:dyDescent="0.35">
      <c r="B137" s="248"/>
      <c r="C137" s="248"/>
      <c r="J137" s="247"/>
      <c r="K137" s="250"/>
      <c r="L137" s="247"/>
      <c r="P137" s="152"/>
      <c r="Q137" s="152"/>
      <c r="R137" s="152"/>
    </row>
    <row r="138" spans="2:18" ht="18.75" hidden="1" x14ac:dyDescent="0.35">
      <c r="B138" s="248"/>
      <c r="C138" s="248"/>
      <c r="J138" s="247"/>
      <c r="K138" s="250"/>
      <c r="L138" s="247"/>
      <c r="P138" s="152"/>
      <c r="Q138" s="152"/>
    </row>
    <row r="139" spans="2:18" ht="18.75" hidden="1" x14ac:dyDescent="0.35">
      <c r="B139" s="248"/>
      <c r="C139" s="248"/>
      <c r="J139" s="247"/>
      <c r="K139" s="250"/>
      <c r="L139" s="247"/>
      <c r="P139" s="152"/>
      <c r="Q139" s="152"/>
    </row>
    <row r="140" spans="2:18" ht="18.75" hidden="1" x14ac:dyDescent="0.35">
      <c r="B140" s="248"/>
      <c r="C140" s="248"/>
      <c r="J140" s="247"/>
      <c r="K140" s="250"/>
      <c r="L140" s="247"/>
      <c r="P140" s="152"/>
      <c r="Q140" s="152"/>
    </row>
    <row r="141" spans="2:18" ht="18.75" hidden="1" x14ac:dyDescent="0.35">
      <c r="B141" s="248"/>
      <c r="C141" s="248"/>
      <c r="J141" s="247"/>
      <c r="K141" s="250"/>
      <c r="L141" s="247"/>
      <c r="P141" s="152"/>
      <c r="Q141" s="152"/>
    </row>
    <row r="142" spans="2:18" ht="18.75" hidden="1" x14ac:dyDescent="0.35">
      <c r="B142" s="248"/>
      <c r="C142" s="248"/>
      <c r="J142" s="247"/>
      <c r="K142" s="250"/>
      <c r="L142" s="247"/>
      <c r="P142" s="152"/>
      <c r="Q142" s="152"/>
    </row>
    <row r="143" spans="2:18" ht="18.75" hidden="1" x14ac:dyDescent="0.35">
      <c r="P143" s="152"/>
      <c r="Q143" s="152"/>
    </row>
    <row r="144" spans="2:18" ht="18.75" hidden="1" x14ac:dyDescent="0.35">
      <c r="P144" s="152"/>
      <c r="Q144" s="152"/>
    </row>
    <row r="145" spans="16:17" ht="18.75" hidden="1" x14ac:dyDescent="0.35">
      <c r="P145" s="152"/>
      <c r="Q145" s="152"/>
    </row>
    <row r="146" spans="16:17" ht="18.75" hidden="1" x14ac:dyDescent="0.35">
      <c r="P146" s="152"/>
      <c r="Q146" s="152"/>
    </row>
    <row r="147" spans="16:17" ht="18.75" hidden="1" x14ac:dyDescent="0.35">
      <c r="P147" s="152"/>
      <c r="Q147" s="152"/>
    </row>
    <row r="148" spans="16:17" ht="18.75" hidden="1" x14ac:dyDescent="0.35">
      <c r="P148" s="152"/>
      <c r="Q148" s="152"/>
    </row>
    <row r="149" spans="16:17" ht="18.75" hidden="1" x14ac:dyDescent="0.35">
      <c r="P149" s="152"/>
      <c r="Q149" s="152"/>
    </row>
    <row r="150" spans="16:17" ht="18.75" hidden="1" x14ac:dyDescent="0.35">
      <c r="P150" s="152"/>
      <c r="Q150" s="152"/>
    </row>
    <row r="151" spans="16:17" ht="18.75" hidden="1" x14ac:dyDescent="0.35">
      <c r="P151" s="152"/>
      <c r="Q151" s="152"/>
    </row>
    <row r="152" spans="16:17" ht="18.75" hidden="1" x14ac:dyDescent="0.35">
      <c r="P152" s="152"/>
      <c r="Q152" s="152"/>
    </row>
    <row r="153" spans="16:17" ht="18.75" hidden="1" x14ac:dyDescent="0.35">
      <c r="P153" s="152"/>
      <c r="Q153" s="152"/>
    </row>
    <row r="154" spans="16:17" ht="18.75" hidden="1" x14ac:dyDescent="0.35">
      <c r="P154" s="152"/>
      <c r="Q154" s="152"/>
    </row>
    <row r="155" spans="16:17" ht="18.75" hidden="1" x14ac:dyDescent="0.35">
      <c r="P155" s="152"/>
      <c r="Q155" s="152"/>
    </row>
    <row r="156" spans="16:17" ht="18.75" hidden="1" x14ac:dyDescent="0.35">
      <c r="P156" s="152"/>
      <c r="Q156" s="152"/>
    </row>
    <row r="157" spans="16:17" ht="18.75" hidden="1" x14ac:dyDescent="0.35">
      <c r="P157" s="152"/>
      <c r="Q157" s="152"/>
    </row>
    <row r="158" spans="16:17" ht="18.75" hidden="1" x14ac:dyDescent="0.35">
      <c r="P158" s="152"/>
      <c r="Q158" s="152"/>
    </row>
    <row r="159" spans="16:17" ht="18.75" hidden="1" x14ac:dyDescent="0.35">
      <c r="P159" s="152"/>
      <c r="Q159" s="152"/>
    </row>
    <row r="160" spans="16:17" ht="18.75" hidden="1" x14ac:dyDescent="0.35">
      <c r="P160" s="152"/>
      <c r="Q160" s="152"/>
    </row>
    <row r="161" spans="16:17" ht="18.75" hidden="1" x14ac:dyDescent="0.35">
      <c r="P161" s="152"/>
      <c r="Q161" s="152"/>
    </row>
    <row r="162" spans="16:17" ht="18.75" hidden="1" x14ac:dyDescent="0.35">
      <c r="P162" s="152"/>
      <c r="Q162" s="152"/>
    </row>
    <row r="163" spans="16:17" ht="18.75" hidden="1" x14ac:dyDescent="0.35">
      <c r="P163" s="152"/>
      <c r="Q163" s="152"/>
    </row>
    <row r="164" spans="16:17" ht="18.75" hidden="1" x14ac:dyDescent="0.35">
      <c r="P164" s="152"/>
      <c r="Q164" s="152"/>
    </row>
    <row r="165" spans="16:17" ht="18.75" hidden="1" x14ac:dyDescent="0.35">
      <c r="P165" s="152"/>
      <c r="Q165" s="152"/>
    </row>
    <row r="166" spans="16:17" ht="18.75" hidden="1" x14ac:dyDescent="0.35">
      <c r="P166" s="152"/>
      <c r="Q166" s="152"/>
    </row>
    <row r="167" spans="16:17" ht="18.75" hidden="1" x14ac:dyDescent="0.35">
      <c r="P167" s="152"/>
      <c r="Q167" s="152"/>
    </row>
    <row r="168" spans="16:17" ht="18.75" hidden="1" x14ac:dyDescent="0.35">
      <c r="P168" s="152"/>
      <c r="Q168" s="152"/>
    </row>
    <row r="169" spans="16:17" ht="18.75" hidden="1" x14ac:dyDescent="0.35">
      <c r="P169" s="152"/>
      <c r="Q169" s="152"/>
    </row>
    <row r="170" spans="16:17" ht="18.75" hidden="1" x14ac:dyDescent="0.35">
      <c r="P170" s="152"/>
      <c r="Q170" s="152"/>
    </row>
    <row r="171" spans="16:17" ht="18.75" hidden="1" x14ac:dyDescent="0.35">
      <c r="P171" s="152"/>
      <c r="Q171" s="152"/>
    </row>
    <row r="172" spans="16:17" ht="18.75" hidden="1" x14ac:dyDescent="0.35">
      <c r="P172" s="152"/>
      <c r="Q172" s="152"/>
    </row>
    <row r="173" spans="16:17" ht="18.75" hidden="1" x14ac:dyDescent="0.35">
      <c r="P173" s="152"/>
      <c r="Q173" s="152"/>
    </row>
    <row r="174" spans="16:17" ht="18.75" hidden="1" x14ac:dyDescent="0.35">
      <c r="P174" s="152"/>
      <c r="Q174" s="152"/>
    </row>
    <row r="175" spans="16:17" ht="18.75" hidden="1" x14ac:dyDescent="0.35">
      <c r="P175" s="152"/>
      <c r="Q175" s="152"/>
    </row>
    <row r="176" spans="16:17" ht="18.75" hidden="1" x14ac:dyDescent="0.35">
      <c r="P176" s="152"/>
      <c r="Q176" s="152"/>
    </row>
    <row r="177" spans="16:17" ht="18.75" hidden="1" x14ac:dyDescent="0.35">
      <c r="P177" s="152"/>
      <c r="Q177" s="152"/>
    </row>
    <row r="178" spans="16:17" ht="18.75" hidden="1" x14ac:dyDescent="0.35">
      <c r="P178" s="152"/>
      <c r="Q178" s="152"/>
    </row>
    <row r="179" spans="16:17" ht="18.75" hidden="1" x14ac:dyDescent="0.35">
      <c r="P179" s="152"/>
      <c r="Q179" s="152"/>
    </row>
    <row r="180" spans="16:17" ht="18.75" hidden="1" x14ac:dyDescent="0.35">
      <c r="P180" s="152"/>
      <c r="Q180" s="152"/>
    </row>
    <row r="181" spans="16:17" ht="18.75" hidden="1" x14ac:dyDescent="0.35">
      <c r="P181" s="152"/>
      <c r="Q181" s="152"/>
    </row>
    <row r="182" spans="16:17" ht="18.75" hidden="1" x14ac:dyDescent="0.35">
      <c r="P182" s="152"/>
      <c r="Q182" s="152"/>
    </row>
    <row r="183" spans="16:17" ht="18.75" hidden="1" x14ac:dyDescent="0.35">
      <c r="P183" s="152"/>
      <c r="Q183" s="152"/>
    </row>
    <row r="184" spans="16:17" ht="18.75" hidden="1" x14ac:dyDescent="0.35">
      <c r="P184" s="152"/>
      <c r="Q184" s="152"/>
    </row>
    <row r="185" spans="16:17" ht="18.75" hidden="1" x14ac:dyDescent="0.35">
      <c r="P185" s="152"/>
      <c r="Q185" s="152"/>
    </row>
    <row r="186" spans="16:17" ht="18.75" hidden="1" x14ac:dyDescent="0.35">
      <c r="P186" s="152"/>
      <c r="Q186" s="152"/>
    </row>
    <row r="187" spans="16:17" ht="18.75" hidden="1" x14ac:dyDescent="0.35">
      <c r="P187" s="152"/>
      <c r="Q187" s="152"/>
    </row>
    <row r="188" spans="16:17" ht="18.75" hidden="1" x14ac:dyDescent="0.35">
      <c r="P188" s="152"/>
      <c r="Q188" s="152"/>
    </row>
    <row r="189" spans="16:17" ht="18.75" hidden="1" x14ac:dyDescent="0.35">
      <c r="P189" s="152"/>
      <c r="Q189" s="152"/>
    </row>
    <row r="190" spans="16:17" ht="18.75" hidden="1" x14ac:dyDescent="0.35">
      <c r="P190" s="152"/>
      <c r="Q190" s="152"/>
    </row>
    <row r="191" spans="16:17" ht="18.75" hidden="1" x14ac:dyDescent="0.35">
      <c r="P191" s="152"/>
      <c r="Q191" s="152"/>
    </row>
    <row r="192" spans="16:17" ht="18.75" hidden="1" x14ac:dyDescent="0.35">
      <c r="P192" s="152"/>
      <c r="Q192" s="152"/>
    </row>
    <row r="193" spans="16:17" ht="18.75" hidden="1" x14ac:dyDescent="0.35">
      <c r="P193" s="152"/>
      <c r="Q193" s="152"/>
    </row>
    <row r="194" spans="16:17" ht="18.75" hidden="1" x14ac:dyDescent="0.35">
      <c r="P194" s="152"/>
      <c r="Q194" s="152"/>
    </row>
    <row r="195" spans="16:17" ht="18.75" hidden="1" x14ac:dyDescent="0.35">
      <c r="P195" s="152"/>
      <c r="Q195" s="152"/>
    </row>
    <row r="196" spans="16:17" ht="18.75" hidden="1" x14ac:dyDescent="0.35">
      <c r="P196" s="152"/>
      <c r="Q196" s="152"/>
    </row>
    <row r="197" spans="16:17" ht="18.75" hidden="1" x14ac:dyDescent="0.35">
      <c r="P197" s="152"/>
      <c r="Q197" s="152"/>
    </row>
    <row r="198" spans="16:17" ht="18.75" hidden="1" x14ac:dyDescent="0.35">
      <c r="P198" s="152"/>
      <c r="Q198" s="152"/>
    </row>
    <row r="199" spans="16:17" ht="18.75" hidden="1" x14ac:dyDescent="0.35">
      <c r="P199" s="152"/>
      <c r="Q199" s="152"/>
    </row>
    <row r="200" spans="16:17" ht="18.75" hidden="1" x14ac:dyDescent="0.35">
      <c r="P200" s="152"/>
      <c r="Q200" s="152"/>
    </row>
    <row r="201" spans="16:17" ht="18.75" hidden="1" x14ac:dyDescent="0.35">
      <c r="P201" s="152"/>
      <c r="Q201" s="152"/>
    </row>
    <row r="202" spans="16:17" ht="18.75" hidden="1" x14ac:dyDescent="0.35">
      <c r="P202" s="152"/>
      <c r="Q202" s="152"/>
    </row>
    <row r="203" spans="16:17" ht="18.75" hidden="1" x14ac:dyDescent="0.35">
      <c r="P203" s="152"/>
      <c r="Q203" s="152"/>
    </row>
    <row r="204" spans="16:17" ht="18.75" hidden="1" x14ac:dyDescent="0.35">
      <c r="P204" s="152"/>
      <c r="Q204" s="152"/>
    </row>
    <row r="205" spans="16:17" ht="18.75" hidden="1" x14ac:dyDescent="0.35">
      <c r="P205" s="152"/>
      <c r="Q205" s="152"/>
    </row>
    <row r="206" spans="16:17" ht="18.75" hidden="1" x14ac:dyDescent="0.35">
      <c r="P206" s="152"/>
      <c r="Q206" s="152"/>
    </row>
    <row r="207" spans="16:17" ht="18.75" hidden="1" x14ac:dyDescent="0.35">
      <c r="P207" s="152"/>
      <c r="Q207" s="152"/>
    </row>
    <row r="208" spans="16:17" ht="18.75" hidden="1" x14ac:dyDescent="0.35">
      <c r="P208" s="152"/>
      <c r="Q208" s="152"/>
    </row>
    <row r="209" spans="16:17" ht="18.75" hidden="1" x14ac:dyDescent="0.35">
      <c r="P209" s="152"/>
      <c r="Q209" s="152"/>
    </row>
    <row r="210" spans="16:17" ht="18.75" hidden="1" x14ac:dyDescent="0.35">
      <c r="P210" s="152"/>
      <c r="Q210" s="152"/>
    </row>
    <row r="211" spans="16:17" ht="18.75" hidden="1" x14ac:dyDescent="0.35">
      <c r="P211" s="152"/>
      <c r="Q211" s="152"/>
    </row>
    <row r="212" spans="16:17" ht="18.75" hidden="1" x14ac:dyDescent="0.35">
      <c r="P212" s="152"/>
      <c r="Q212" s="152"/>
    </row>
    <row r="213" spans="16:17" ht="18.75" hidden="1" x14ac:dyDescent="0.35">
      <c r="P213" s="152"/>
      <c r="Q213" s="152"/>
    </row>
    <row r="214" spans="16:17" ht="18.75" hidden="1" x14ac:dyDescent="0.35">
      <c r="P214" s="152"/>
      <c r="Q214" s="152"/>
    </row>
    <row r="215" spans="16:17" ht="18.75" hidden="1" x14ac:dyDescent="0.35">
      <c r="P215" s="152"/>
      <c r="Q215" s="152"/>
    </row>
    <row r="216" spans="16:17" ht="18.75" hidden="1" x14ac:dyDescent="0.35">
      <c r="P216" s="152"/>
      <c r="Q216" s="152"/>
    </row>
    <row r="217" spans="16:17" ht="18.75" hidden="1" x14ac:dyDescent="0.35">
      <c r="P217" s="152"/>
      <c r="Q217" s="152"/>
    </row>
    <row r="218" spans="16:17" ht="18.75" hidden="1" x14ac:dyDescent="0.35">
      <c r="P218" s="152"/>
      <c r="Q218" s="152"/>
    </row>
    <row r="219" spans="16:17" ht="18.75" hidden="1" x14ac:dyDescent="0.35">
      <c r="P219" s="152"/>
      <c r="Q219" s="152"/>
    </row>
    <row r="220" spans="16:17" ht="18.75" hidden="1" x14ac:dyDescent="0.35">
      <c r="P220" s="152"/>
      <c r="Q220" s="152"/>
    </row>
    <row r="221" spans="16:17" ht="18.75" hidden="1" x14ac:dyDescent="0.35">
      <c r="P221" s="152"/>
      <c r="Q221" s="152"/>
    </row>
    <row r="222" spans="16:17" ht="18.75" hidden="1" x14ac:dyDescent="0.35">
      <c r="P222" s="152"/>
      <c r="Q222" s="152"/>
    </row>
    <row r="223" spans="16:17" ht="18.75" hidden="1" x14ac:dyDescent="0.35">
      <c r="P223" s="152"/>
      <c r="Q223" s="152"/>
    </row>
    <row r="224" spans="16:17" ht="18.75" hidden="1" x14ac:dyDescent="0.35">
      <c r="P224" s="152"/>
      <c r="Q224" s="152"/>
    </row>
    <row r="225" spans="16:17" ht="18.75" hidden="1" x14ac:dyDescent="0.35">
      <c r="P225" s="152"/>
      <c r="Q225" s="152"/>
    </row>
    <row r="226" spans="16:17" ht="18.75" hidden="1" x14ac:dyDescent="0.35">
      <c r="P226" s="152"/>
      <c r="Q226" s="152"/>
    </row>
    <row r="227" spans="16:17" ht="18.75" hidden="1" x14ac:dyDescent="0.35">
      <c r="P227" s="152"/>
      <c r="Q227" s="152"/>
    </row>
    <row r="228" spans="16:17" ht="18.75" hidden="1" x14ac:dyDescent="0.35">
      <c r="P228" s="152"/>
      <c r="Q228" s="152"/>
    </row>
    <row r="229" spans="16:17" ht="18.75" hidden="1" x14ac:dyDescent="0.35">
      <c r="P229" s="152"/>
      <c r="Q229" s="152"/>
    </row>
    <row r="230" spans="16:17" ht="18.75" hidden="1" x14ac:dyDescent="0.35">
      <c r="P230" s="152"/>
      <c r="Q230" s="152"/>
    </row>
    <row r="231" spans="16:17" ht="18.75" hidden="1" x14ac:dyDescent="0.35">
      <c r="P231" s="152"/>
      <c r="Q231" s="152"/>
    </row>
    <row r="232" spans="16:17" ht="18.75" hidden="1" x14ac:dyDescent="0.35">
      <c r="P232" s="152"/>
      <c r="Q232" s="152"/>
    </row>
    <row r="233" spans="16:17" ht="18.75" hidden="1" x14ac:dyDescent="0.35">
      <c r="P233" s="152"/>
      <c r="Q233" s="152"/>
    </row>
    <row r="234" spans="16:17" ht="18.75" hidden="1" x14ac:dyDescent="0.35">
      <c r="P234" s="152"/>
      <c r="Q234" s="152"/>
    </row>
    <row r="235" spans="16:17" ht="18.75" hidden="1" x14ac:dyDescent="0.35">
      <c r="P235" s="152"/>
      <c r="Q235" s="152"/>
    </row>
    <row r="236" spans="16:17" ht="18.75" hidden="1" x14ac:dyDescent="0.35">
      <c r="P236" s="152"/>
      <c r="Q236" s="152"/>
    </row>
    <row r="237" spans="16:17" ht="18.75" hidden="1" x14ac:dyDescent="0.35">
      <c r="P237" s="152"/>
      <c r="Q237" s="152"/>
    </row>
    <row r="238" spans="16:17" ht="18.75" hidden="1" x14ac:dyDescent="0.35">
      <c r="P238" s="152"/>
      <c r="Q238" s="152"/>
    </row>
    <row r="239" spans="16:17" ht="18.75" hidden="1" x14ac:dyDescent="0.35">
      <c r="P239" s="152"/>
      <c r="Q239" s="152"/>
    </row>
    <row r="240" spans="16:17" ht="18.75" hidden="1" x14ac:dyDescent="0.35">
      <c r="P240" s="152"/>
      <c r="Q240" s="152"/>
    </row>
    <row r="241" spans="16:17" ht="18.75" hidden="1" x14ac:dyDescent="0.35">
      <c r="P241" s="152"/>
      <c r="Q241" s="152"/>
    </row>
    <row r="242" spans="16:17" ht="18.75" hidden="1" x14ac:dyDescent="0.35">
      <c r="P242" s="152"/>
      <c r="Q242" s="152"/>
    </row>
    <row r="243" spans="16:17" ht="18.75" hidden="1" x14ac:dyDescent="0.35">
      <c r="P243" s="152"/>
      <c r="Q243" s="152"/>
    </row>
    <row r="244" spans="16:17" ht="18.75" hidden="1" x14ac:dyDescent="0.35">
      <c r="P244" s="152"/>
      <c r="Q244" s="152"/>
    </row>
    <row r="245" spans="16:17" ht="18.75" hidden="1" x14ac:dyDescent="0.35">
      <c r="P245" s="152"/>
      <c r="Q245" s="152"/>
    </row>
    <row r="246" spans="16:17" ht="18.75" hidden="1" x14ac:dyDescent="0.35">
      <c r="P246" s="152"/>
      <c r="Q246" s="152"/>
    </row>
    <row r="247" spans="16:17" ht="18.75" hidden="1" x14ac:dyDescent="0.35">
      <c r="P247" s="152"/>
      <c r="Q247" s="152"/>
    </row>
    <row r="248" spans="16:17" ht="18.75" hidden="1" x14ac:dyDescent="0.35">
      <c r="P248" s="152"/>
      <c r="Q248" s="152"/>
    </row>
    <row r="249" spans="16:17" ht="18.75" hidden="1" x14ac:dyDescent="0.35">
      <c r="P249" s="152"/>
      <c r="Q249" s="152"/>
    </row>
    <row r="250" spans="16:17" ht="18.75" hidden="1" x14ac:dyDescent="0.35">
      <c r="P250" s="152"/>
      <c r="Q250" s="152"/>
    </row>
    <row r="251" spans="16:17" ht="18.75" hidden="1" x14ac:dyDescent="0.35">
      <c r="P251" s="152"/>
      <c r="Q251" s="152"/>
    </row>
    <row r="252" spans="16:17" ht="18.75" hidden="1" x14ac:dyDescent="0.35">
      <c r="P252" s="152"/>
      <c r="Q252" s="152"/>
    </row>
    <row r="253" spans="16:17" ht="18.75" hidden="1" x14ac:dyDescent="0.35">
      <c r="P253" s="152"/>
      <c r="Q253" s="152"/>
    </row>
    <row r="254" spans="16:17" ht="18.75" hidden="1" x14ac:dyDescent="0.35">
      <c r="P254" s="152"/>
      <c r="Q254" s="152"/>
    </row>
    <row r="255" spans="16:17" ht="18.75" hidden="1" x14ac:dyDescent="0.35">
      <c r="P255" s="152"/>
      <c r="Q255" s="152"/>
    </row>
    <row r="256" spans="16:17" ht="18.75" hidden="1" x14ac:dyDescent="0.35">
      <c r="P256" s="152"/>
      <c r="Q256" s="152"/>
    </row>
    <row r="257" spans="16:17" ht="18.75" hidden="1" x14ac:dyDescent="0.35">
      <c r="P257" s="152"/>
      <c r="Q257" s="152"/>
    </row>
    <row r="258" spans="16:17" ht="18.75" hidden="1" x14ac:dyDescent="0.35">
      <c r="P258" s="152"/>
      <c r="Q258" s="152"/>
    </row>
    <row r="259" spans="16:17" ht="18.75" hidden="1" x14ac:dyDescent="0.35">
      <c r="P259" s="152"/>
      <c r="Q259" s="152"/>
    </row>
    <row r="260" spans="16:17" ht="18.75" hidden="1" x14ac:dyDescent="0.35">
      <c r="P260" s="152"/>
      <c r="Q260" s="152"/>
    </row>
    <row r="261" spans="16:17" ht="18.75" hidden="1" x14ac:dyDescent="0.35">
      <c r="P261" s="152"/>
      <c r="Q261" s="152"/>
    </row>
    <row r="262" spans="16:17" ht="18.75" hidden="1" x14ac:dyDescent="0.35">
      <c r="P262" s="152"/>
      <c r="Q262" s="152"/>
    </row>
    <row r="263" spans="16:17" ht="18.75" hidden="1" x14ac:dyDescent="0.35">
      <c r="P263" s="152"/>
      <c r="Q263" s="152"/>
    </row>
    <row r="264" spans="16:17" ht="18.75" hidden="1" x14ac:dyDescent="0.35">
      <c r="P264" s="152"/>
      <c r="Q264" s="152"/>
    </row>
    <row r="265" spans="16:17" ht="18.75" hidden="1" x14ac:dyDescent="0.35">
      <c r="P265" s="152"/>
      <c r="Q265" s="152"/>
    </row>
    <row r="266" spans="16:17" ht="18.75" hidden="1" x14ac:dyDescent="0.35">
      <c r="P266" s="152"/>
      <c r="Q266" s="152"/>
    </row>
    <row r="267" spans="16:17" ht="18.75" hidden="1" x14ac:dyDescent="0.35">
      <c r="P267" s="152"/>
      <c r="Q267" s="152"/>
    </row>
    <row r="268" spans="16:17" ht="18.75" hidden="1" x14ac:dyDescent="0.35">
      <c r="P268" s="152"/>
      <c r="Q268" s="152"/>
    </row>
    <row r="269" spans="16:17" ht="18.75" hidden="1" x14ac:dyDescent="0.35">
      <c r="P269" s="152"/>
      <c r="Q269" s="152"/>
    </row>
    <row r="270" spans="16:17" ht="18.75" hidden="1" x14ac:dyDescent="0.35">
      <c r="P270" s="152"/>
      <c r="Q270" s="152"/>
    </row>
    <row r="271" spans="16:17" ht="18.75" hidden="1" x14ac:dyDescent="0.35">
      <c r="P271" s="152"/>
      <c r="Q271" s="152"/>
    </row>
    <row r="272" spans="16:17" ht="18.75" hidden="1" x14ac:dyDescent="0.35">
      <c r="P272" s="152"/>
      <c r="Q272" s="152"/>
    </row>
    <row r="273" spans="16:17" ht="18.75" hidden="1" x14ac:dyDescent="0.35">
      <c r="P273" s="152"/>
      <c r="Q273" s="152"/>
    </row>
    <row r="274" spans="16:17" ht="18.75" hidden="1" x14ac:dyDescent="0.35">
      <c r="P274" s="152"/>
      <c r="Q274" s="152"/>
    </row>
    <row r="275" spans="16:17" ht="18.75" hidden="1" x14ac:dyDescent="0.35">
      <c r="P275" s="152"/>
      <c r="Q275" s="152"/>
    </row>
    <row r="276" spans="16:17" ht="18.75" hidden="1" x14ac:dyDescent="0.35">
      <c r="P276" s="152"/>
      <c r="Q276" s="152"/>
    </row>
    <row r="277" spans="16:17" ht="18.75" hidden="1" x14ac:dyDescent="0.35">
      <c r="P277" s="152"/>
      <c r="Q277" s="152"/>
    </row>
    <row r="278" spans="16:17" ht="18.75" hidden="1" x14ac:dyDescent="0.35">
      <c r="P278" s="152"/>
      <c r="Q278" s="152"/>
    </row>
    <row r="279" spans="16:17" ht="18.75" hidden="1" x14ac:dyDescent="0.35">
      <c r="P279" s="152"/>
      <c r="Q279" s="152"/>
    </row>
    <row r="280" spans="16:17" ht="18.75" hidden="1" x14ac:dyDescent="0.35">
      <c r="P280" s="152"/>
      <c r="Q280" s="152"/>
    </row>
    <row r="281" spans="16:17" ht="18.75" hidden="1" x14ac:dyDescent="0.35">
      <c r="P281" s="152"/>
      <c r="Q281" s="152"/>
    </row>
    <row r="282" spans="16:17" ht="18.75" hidden="1" x14ac:dyDescent="0.35">
      <c r="P282" s="152"/>
      <c r="Q282" s="152"/>
    </row>
    <row r="283" spans="16:17" ht="18.75" hidden="1" x14ac:dyDescent="0.35">
      <c r="P283" s="152"/>
      <c r="Q283" s="152"/>
    </row>
    <row r="284" spans="16:17" ht="18.75" hidden="1" x14ac:dyDescent="0.35">
      <c r="P284" s="152"/>
      <c r="Q284" s="152"/>
    </row>
    <row r="285" spans="16:17" ht="18.75" hidden="1" x14ac:dyDescent="0.35">
      <c r="P285" s="152"/>
      <c r="Q285" s="152"/>
    </row>
    <row r="286" spans="16:17" ht="18.75" hidden="1" x14ac:dyDescent="0.35">
      <c r="P286" s="152"/>
      <c r="Q286" s="152"/>
    </row>
    <row r="287" spans="16:17" ht="18.75" hidden="1" x14ac:dyDescent="0.35">
      <c r="P287" s="152"/>
      <c r="Q287" s="152"/>
    </row>
    <row r="288" spans="16:17" ht="18.75" hidden="1" x14ac:dyDescent="0.35">
      <c r="P288" s="152"/>
      <c r="Q288" s="152"/>
    </row>
    <row r="289" spans="16:17" ht="18.75" hidden="1" x14ac:dyDescent="0.35">
      <c r="P289" s="152"/>
      <c r="Q289" s="152"/>
    </row>
    <row r="290" spans="16:17" ht="18.75" hidden="1" x14ac:dyDescent="0.35">
      <c r="P290" s="152"/>
      <c r="Q290" s="152"/>
    </row>
    <row r="291" spans="16:17" ht="18.75" hidden="1" x14ac:dyDescent="0.35">
      <c r="P291" s="152"/>
      <c r="Q291" s="152"/>
    </row>
    <row r="292" spans="16:17" ht="18.75" hidden="1" x14ac:dyDescent="0.35">
      <c r="P292" s="152"/>
      <c r="Q292" s="152"/>
    </row>
    <row r="293" spans="16:17" ht="18.75" hidden="1" x14ac:dyDescent="0.35">
      <c r="P293" s="152"/>
      <c r="Q293" s="152"/>
    </row>
    <row r="294" spans="16:17" ht="18.75" hidden="1" x14ac:dyDescent="0.35">
      <c r="P294" s="152"/>
      <c r="Q294" s="152"/>
    </row>
    <row r="295" spans="16:17" ht="18.75" hidden="1" x14ac:dyDescent="0.35">
      <c r="P295" s="152"/>
      <c r="Q295" s="152"/>
    </row>
    <row r="296" spans="16:17" ht="18.75" hidden="1" x14ac:dyDescent="0.35">
      <c r="P296" s="152"/>
      <c r="Q296" s="152"/>
    </row>
    <row r="297" spans="16:17" ht="18.75" hidden="1" x14ac:dyDescent="0.35">
      <c r="P297" s="152"/>
      <c r="Q297" s="152"/>
    </row>
    <row r="298" spans="16:17" ht="18.75" hidden="1" x14ac:dyDescent="0.35">
      <c r="P298" s="152"/>
      <c r="Q298" s="152"/>
    </row>
    <row r="299" spans="16:17" ht="18.75" hidden="1" x14ac:dyDescent="0.35">
      <c r="P299" s="152"/>
      <c r="Q299" s="152"/>
    </row>
    <row r="300" spans="16:17" ht="18.75" hidden="1" x14ac:dyDescent="0.35">
      <c r="P300" s="152"/>
      <c r="Q300" s="152"/>
    </row>
    <row r="301" spans="16:17" ht="18.75" hidden="1" x14ac:dyDescent="0.35">
      <c r="P301" s="152"/>
      <c r="Q301" s="152"/>
    </row>
    <row r="302" spans="16:17" ht="18.75" hidden="1" x14ac:dyDescent="0.35">
      <c r="P302" s="152"/>
      <c r="Q302" s="152"/>
    </row>
    <row r="303" spans="16:17" ht="18.75" hidden="1" x14ac:dyDescent="0.35">
      <c r="P303" s="152"/>
      <c r="Q303" s="152"/>
    </row>
    <row r="304" spans="16:17" ht="18.75" hidden="1" x14ac:dyDescent="0.35">
      <c r="P304" s="152"/>
      <c r="Q304" s="152"/>
    </row>
    <row r="305" spans="16:17" ht="18.75" hidden="1" x14ac:dyDescent="0.35">
      <c r="P305" s="152"/>
      <c r="Q305" s="152"/>
    </row>
    <row r="306" spans="16:17" ht="18.75" hidden="1" x14ac:dyDescent="0.35">
      <c r="P306" s="152"/>
      <c r="Q306" s="152"/>
    </row>
    <row r="307" spans="16:17" ht="18.75" hidden="1" x14ac:dyDescent="0.35">
      <c r="P307" s="152"/>
      <c r="Q307" s="152"/>
    </row>
    <row r="308" spans="16:17" ht="18.75" hidden="1" x14ac:dyDescent="0.35">
      <c r="P308" s="152"/>
      <c r="Q308" s="152"/>
    </row>
    <row r="309" spans="16:17" ht="18.75" hidden="1" x14ac:dyDescent="0.35">
      <c r="P309" s="152"/>
      <c r="Q309" s="152"/>
    </row>
    <row r="310" spans="16:17" ht="18.75" hidden="1" x14ac:dyDescent="0.35">
      <c r="P310" s="152"/>
      <c r="Q310" s="152"/>
    </row>
    <row r="311" spans="16:17" ht="18.75" hidden="1" x14ac:dyDescent="0.35">
      <c r="P311" s="152"/>
      <c r="Q311" s="152"/>
    </row>
    <row r="312" spans="16:17" ht="18.75" hidden="1" x14ac:dyDescent="0.35">
      <c r="P312" s="152"/>
      <c r="Q312" s="152"/>
    </row>
    <row r="313" spans="16:17" ht="18.75" hidden="1" x14ac:dyDescent="0.35">
      <c r="P313" s="152"/>
      <c r="Q313" s="152"/>
    </row>
    <row r="314" spans="16:17" ht="18.75" hidden="1" x14ac:dyDescent="0.35">
      <c r="P314" s="152"/>
      <c r="Q314" s="152"/>
    </row>
    <row r="315" spans="16:17" ht="18.75" hidden="1" x14ac:dyDescent="0.35">
      <c r="P315" s="152"/>
      <c r="Q315" s="152"/>
    </row>
    <row r="316" spans="16:17" ht="18.75" hidden="1" x14ac:dyDescent="0.35">
      <c r="P316" s="152"/>
      <c r="Q316" s="152"/>
    </row>
    <row r="317" spans="16:17" ht="18.75" hidden="1" x14ac:dyDescent="0.35">
      <c r="P317" s="152"/>
      <c r="Q317" s="152"/>
    </row>
    <row r="318" spans="16:17" ht="18.75" hidden="1" x14ac:dyDescent="0.35">
      <c r="P318" s="152"/>
      <c r="Q318" s="152"/>
    </row>
    <row r="319" spans="16:17" ht="18.75" hidden="1" x14ac:dyDescent="0.35">
      <c r="P319" s="152"/>
      <c r="Q319" s="152"/>
    </row>
    <row r="320" spans="16:17" ht="18.75" hidden="1" x14ac:dyDescent="0.35">
      <c r="P320" s="152"/>
      <c r="Q320" s="152"/>
    </row>
    <row r="321" spans="16:17" ht="18.75" hidden="1" x14ac:dyDescent="0.35">
      <c r="P321" s="152"/>
      <c r="Q321" s="152"/>
    </row>
    <row r="322" spans="16:17" ht="18.75" hidden="1" x14ac:dyDescent="0.35">
      <c r="P322" s="152"/>
      <c r="Q322" s="152"/>
    </row>
    <row r="323" spans="16:17" ht="18.75" hidden="1" x14ac:dyDescent="0.35">
      <c r="P323" s="152"/>
      <c r="Q323" s="152"/>
    </row>
    <row r="324" spans="16:17" ht="18.75" hidden="1" x14ac:dyDescent="0.35">
      <c r="P324" s="152"/>
      <c r="Q324" s="152"/>
    </row>
    <row r="325" spans="16:17" ht="18.75" hidden="1" x14ac:dyDescent="0.35">
      <c r="P325" s="152"/>
      <c r="Q325" s="152"/>
    </row>
    <row r="326" spans="16:17" ht="18.75" hidden="1" x14ac:dyDescent="0.35">
      <c r="P326" s="152"/>
      <c r="Q326" s="152"/>
    </row>
    <row r="327" spans="16:17" ht="18.75" hidden="1" x14ac:dyDescent="0.35">
      <c r="P327" s="152"/>
      <c r="Q327" s="152"/>
    </row>
    <row r="328" spans="16:17" ht="18.75" hidden="1" x14ac:dyDescent="0.35">
      <c r="P328" s="152"/>
      <c r="Q328" s="152"/>
    </row>
    <row r="329" spans="16:17" ht="18.75" hidden="1" x14ac:dyDescent="0.35">
      <c r="P329" s="152"/>
      <c r="Q329" s="152"/>
    </row>
  </sheetData>
  <mergeCells count="167">
    <mergeCell ref="B20:D20"/>
    <mergeCell ref="B17:D17"/>
    <mergeCell ref="B72:B75"/>
    <mergeCell ref="C72:C75"/>
    <mergeCell ref="D72:D75"/>
    <mergeCell ref="E72:E75"/>
    <mergeCell ref="F72:F75"/>
    <mergeCell ref="G72:G75"/>
    <mergeCell ref="B46:B48"/>
    <mergeCell ref="C46:C48"/>
    <mergeCell ref="D46:D48"/>
    <mergeCell ref="E46:E48"/>
    <mergeCell ref="F46:F48"/>
    <mergeCell ref="G46:G48"/>
    <mergeCell ref="D52:D54"/>
    <mergeCell ref="B49:B51"/>
    <mergeCell ref="C49:C51"/>
    <mergeCell ref="D49:D51"/>
    <mergeCell ref="E49:E51"/>
    <mergeCell ref="E52:E54"/>
    <mergeCell ref="F49:F51"/>
    <mergeCell ref="F52:F54"/>
    <mergeCell ref="G49:G51"/>
    <mergeCell ref="G52:G54"/>
    <mergeCell ref="G13:G14"/>
    <mergeCell ref="G85:G87"/>
    <mergeCell ref="G88:G89"/>
    <mergeCell ref="G90:G91"/>
    <mergeCell ref="G92:G93"/>
    <mergeCell ref="G94:G95"/>
    <mergeCell ref="G96:G97"/>
    <mergeCell ref="E64:E65"/>
    <mergeCell ref="E66:E67"/>
    <mergeCell ref="E68:E71"/>
    <mergeCell ref="F64:F65"/>
    <mergeCell ref="F66:F67"/>
    <mergeCell ref="F68:F71"/>
    <mergeCell ref="G64:G65"/>
    <mergeCell ref="G66:G67"/>
    <mergeCell ref="G68:G71"/>
    <mergeCell ref="E85:E87"/>
    <mergeCell ref="E88:E89"/>
    <mergeCell ref="E90:E91"/>
    <mergeCell ref="E92:E93"/>
    <mergeCell ref="J82:N82"/>
    <mergeCell ref="B83:D83"/>
    <mergeCell ref="J83:N83"/>
    <mergeCell ref="B96:B97"/>
    <mergeCell ref="C96:C97"/>
    <mergeCell ref="D96:D97"/>
    <mergeCell ref="B81:D81"/>
    <mergeCell ref="B78:D78"/>
    <mergeCell ref="J78:N78"/>
    <mergeCell ref="B79:D79"/>
    <mergeCell ref="J79:N79"/>
    <mergeCell ref="B80:D80"/>
    <mergeCell ref="J80:N80"/>
    <mergeCell ref="E94:E95"/>
    <mergeCell ref="E96:E97"/>
    <mergeCell ref="F85:F87"/>
    <mergeCell ref="F88:F89"/>
    <mergeCell ref="F90:F91"/>
    <mergeCell ref="F92:F93"/>
    <mergeCell ref="F94:F95"/>
    <mergeCell ref="F96:F97"/>
    <mergeCell ref="J81:N81"/>
    <mergeCell ref="B82:D82"/>
    <mergeCell ref="J20:N20"/>
    <mergeCell ref="B21:D21"/>
    <mergeCell ref="J21:N21"/>
    <mergeCell ref="B22:D22"/>
    <mergeCell ref="J22:N22"/>
    <mergeCell ref="B64:B65"/>
    <mergeCell ref="C64:C65"/>
    <mergeCell ref="D64:D65"/>
    <mergeCell ref="B66:B67"/>
    <mergeCell ref="C66:C67"/>
    <mergeCell ref="D66:D67"/>
    <mergeCell ref="B60:D60"/>
    <mergeCell ref="J60:N60"/>
    <mergeCell ref="B61:D61"/>
    <mergeCell ref="J61:N61"/>
    <mergeCell ref="B62:D62"/>
    <mergeCell ref="J62:N62"/>
    <mergeCell ref="B57:D57"/>
    <mergeCell ref="J57:N57"/>
    <mergeCell ref="B58:D58"/>
    <mergeCell ref="B59:D59"/>
    <mergeCell ref="J59:N59"/>
    <mergeCell ref="B52:B54"/>
    <mergeCell ref="C52:C54"/>
    <mergeCell ref="J17:N17"/>
    <mergeCell ref="B18:D18"/>
    <mergeCell ref="J18:N18"/>
    <mergeCell ref="B19:D19"/>
    <mergeCell ref="J19:N19"/>
    <mergeCell ref="B94:B95"/>
    <mergeCell ref="C94:C95"/>
    <mergeCell ref="D94:D95"/>
    <mergeCell ref="B90:B91"/>
    <mergeCell ref="C90:C91"/>
    <mergeCell ref="D90:D91"/>
    <mergeCell ref="B92:B93"/>
    <mergeCell ref="C92:C93"/>
    <mergeCell ref="D92:D93"/>
    <mergeCell ref="B85:B87"/>
    <mergeCell ref="C85:C87"/>
    <mergeCell ref="D85:D87"/>
    <mergeCell ref="B88:B89"/>
    <mergeCell ref="C88:C89"/>
    <mergeCell ref="D88:D89"/>
    <mergeCell ref="B68:B71"/>
    <mergeCell ref="C68:C71"/>
    <mergeCell ref="D68:D71"/>
    <mergeCell ref="J58:N58"/>
    <mergeCell ref="B43:D43"/>
    <mergeCell ref="J43:N43"/>
    <mergeCell ref="B44:D44"/>
    <mergeCell ref="J44:N44"/>
    <mergeCell ref="B39:D39"/>
    <mergeCell ref="J39:N39"/>
    <mergeCell ref="B40:D40"/>
    <mergeCell ref="J40:N40"/>
    <mergeCell ref="B41:D41"/>
    <mergeCell ref="J41:N41"/>
    <mergeCell ref="B24:B34"/>
    <mergeCell ref="C24:C27"/>
    <mergeCell ref="D24:D27"/>
    <mergeCell ref="C28:C30"/>
    <mergeCell ref="D28:D30"/>
    <mergeCell ref="C31:C34"/>
    <mergeCell ref="D31:D34"/>
    <mergeCell ref="B42:D42"/>
    <mergeCell ref="J42:N42"/>
    <mergeCell ref="E24:E27"/>
    <mergeCell ref="E28:E30"/>
    <mergeCell ref="E31:E34"/>
    <mergeCell ref="F24:F27"/>
    <mergeCell ref="F28:F30"/>
    <mergeCell ref="F31:F34"/>
    <mergeCell ref="G24:G27"/>
    <mergeCell ref="G28:G30"/>
    <mergeCell ref="G31:G34"/>
    <mergeCell ref="C2:F2"/>
    <mergeCell ref="B4:D4"/>
    <mergeCell ref="J4:N4"/>
    <mergeCell ref="B5:D5"/>
    <mergeCell ref="J5:N5"/>
    <mergeCell ref="B6:D6"/>
    <mergeCell ref="J6:N6"/>
    <mergeCell ref="B13:B14"/>
    <mergeCell ref="C13:C14"/>
    <mergeCell ref="D13:D14"/>
    <mergeCell ref="B11:B12"/>
    <mergeCell ref="C11:C12"/>
    <mergeCell ref="D11:D12"/>
    <mergeCell ref="B7:D7"/>
    <mergeCell ref="J7:N7"/>
    <mergeCell ref="B8:D8"/>
    <mergeCell ref="J8:N8"/>
    <mergeCell ref="B9:D9"/>
    <mergeCell ref="J9:N9"/>
    <mergeCell ref="E11:E12"/>
    <mergeCell ref="E13:E14"/>
    <mergeCell ref="F11:F12"/>
    <mergeCell ref="F13:F14"/>
    <mergeCell ref="G11:G12"/>
  </mergeCells>
  <conditionalFormatting sqref="E7">
    <cfRule type="expression" dxfId="4" priority="5">
      <formula>IF(E7&gt;=E9,1,0)</formula>
    </cfRule>
  </conditionalFormatting>
  <conditionalFormatting sqref="E20">
    <cfRule type="expression" dxfId="3" priority="4">
      <formula>IF(E20&gt;=E22,1,0)</formula>
    </cfRule>
  </conditionalFormatting>
  <conditionalFormatting sqref="E42">
    <cfRule type="expression" dxfId="2" priority="3">
      <formula>IF(E42&gt;=E44,1,0)</formula>
    </cfRule>
  </conditionalFormatting>
  <conditionalFormatting sqref="E60">
    <cfRule type="expression" dxfId="1" priority="2">
      <formula>IF(E60&gt;=E62,1,0)</formula>
    </cfRule>
  </conditionalFormatting>
  <conditionalFormatting sqref="E81">
    <cfRule type="expression" dxfId="0" priority="1">
      <formula>IF(E81&gt;=E83,1,0)</formula>
    </cfRule>
  </conditionalFormatting>
  <dataValidations count="18">
    <dataValidation type="list" allowBlank="1" showInputMessage="1" showErrorMessage="1" sqref="E11" xr:uid="{15D8BB37-6576-495D-8C98-2BB0D47F91BF}">
      <formula1>$J$11:$J$12</formula1>
    </dataValidation>
    <dataValidation type="list" allowBlank="1" showInputMessage="1" showErrorMessage="1" sqref="E13" xr:uid="{24CE5629-269A-4626-A90C-01A671167410}">
      <formula1>$J$13:$J$14</formula1>
    </dataValidation>
    <dataValidation type="list" allowBlank="1" showInputMessage="1" showErrorMessage="1" sqref="E24" xr:uid="{4F796167-ED74-4111-997D-EDB987D9B538}">
      <formula1>$J$24:$J$27</formula1>
    </dataValidation>
    <dataValidation type="list" allowBlank="1" showInputMessage="1" showErrorMessage="1" sqref="E28" xr:uid="{26AE9EF1-6F1B-4442-9AA9-8557A736CCC7}">
      <formula1>$J$28:$J$30</formula1>
    </dataValidation>
    <dataValidation type="list" allowBlank="1" showInputMessage="1" showErrorMessage="1" sqref="E31" xr:uid="{BB1DE9FA-7F2A-4B7B-8BFC-59B70C211B7D}">
      <formula1>$J$31:$J$34</formula1>
    </dataValidation>
    <dataValidation type="list" allowBlank="1" showInputMessage="1" showErrorMessage="1" sqref="E49" xr:uid="{01C83BF4-F3AE-4AAC-8527-6B86CEEA9780}">
      <formula1>$J$49:$J$51</formula1>
    </dataValidation>
    <dataValidation type="list" allowBlank="1" showInputMessage="1" showErrorMessage="1" sqref="E52" xr:uid="{844E52CE-926A-4D0F-A6C2-970CAC25C3EA}">
      <formula1>$J$52:$J$54</formula1>
    </dataValidation>
    <dataValidation type="list" allowBlank="1" showInputMessage="1" showErrorMessage="1" sqref="E64" xr:uid="{AD96FCA1-D14D-4704-9F4D-946ED8479D17}">
      <formula1>$J$64:$J$65</formula1>
    </dataValidation>
    <dataValidation type="list" allowBlank="1" showInputMessage="1" showErrorMessage="1" sqref="E66" xr:uid="{FB68A66D-9B4D-4919-80F1-1860D0CA96F4}">
      <formula1>$J$66:$J$67</formula1>
    </dataValidation>
    <dataValidation type="list" allowBlank="1" showInputMessage="1" showErrorMessage="1" sqref="E68" xr:uid="{0F3F8ACC-54A9-4BEE-8A79-A3A833C61550}">
      <formula1>$J$68:$J$71</formula1>
    </dataValidation>
    <dataValidation type="list" allowBlank="1" showInputMessage="1" showErrorMessage="1" sqref="E85" xr:uid="{EA373472-BC82-43EE-BFC4-D78D9B7121FC}">
      <formula1>$J$85:$J$87</formula1>
    </dataValidation>
    <dataValidation type="list" allowBlank="1" showInputMessage="1" showErrorMessage="1" sqref="E88" xr:uid="{86D5DB25-5605-4948-9A19-84227A3EE4ED}">
      <formula1>$J$88:$J$89</formula1>
    </dataValidation>
    <dataValidation type="list" allowBlank="1" showInputMessage="1" showErrorMessage="1" sqref="E90" xr:uid="{1C23D4DD-117C-4E81-8B16-F5748FA33A29}">
      <formula1>$J$90:$J$91</formula1>
    </dataValidation>
    <dataValidation type="list" allowBlank="1" showInputMessage="1" showErrorMessage="1" sqref="E92" xr:uid="{21E7445B-7405-4D99-A594-4AE7BEF92A1D}">
      <formula1>$J$92:$J$93</formula1>
    </dataValidation>
    <dataValidation type="list" allowBlank="1" showInputMessage="1" showErrorMessage="1" sqref="E94" xr:uid="{3029A76A-675F-4F20-8D8C-56F81B357B30}">
      <formula1>$J$94:$J$95</formula1>
    </dataValidation>
    <dataValidation type="list" allowBlank="1" showInputMessage="1" showErrorMessage="1" sqref="E96" xr:uid="{3951CE7D-7A62-4B86-9091-D67FD07CCCDC}">
      <formula1>$J$96:$J$97</formula1>
    </dataValidation>
    <dataValidation type="list" allowBlank="1" showInputMessage="1" showErrorMessage="1" sqref="E72:E75" xr:uid="{A2335097-9142-49A2-9F3B-C73AA44D6E96}">
      <formula1>$J$72:$J$75</formula1>
    </dataValidation>
    <dataValidation type="list" allowBlank="1" showInputMessage="1" showErrorMessage="1" sqref="E46:E48" xr:uid="{46FF7332-BEAC-4300-A2BE-44D2395E9A57}">
      <formula1>$J$46:$J$48</formula1>
    </dataValidation>
  </dataValidations>
  <pageMargins left="0.7" right="0.7" top="0.75" bottom="0.75" header="0.3" footer="0.3"/>
  <pageSetup paperSize="9" scale="38" fitToHeight="2" orientation="landscape" r:id="rId1"/>
  <rowBreaks count="1" manualBreakCount="1">
    <brk id="55" max="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C8DE6A690E0CB4AB624567093C0794B" ma:contentTypeVersion="12" ma:contentTypeDescription="Create a new document." ma:contentTypeScope="" ma:versionID="fd5d0fd32674da5886a5f0a16c2353f2">
  <xsd:schema xmlns:xsd="http://www.w3.org/2001/XMLSchema" xmlns:xs="http://www.w3.org/2001/XMLSchema" xmlns:p="http://schemas.microsoft.com/office/2006/metadata/properties" xmlns:ns2="2e8bb5de-8a98-4779-926e-47eb9e13a27c" xmlns:ns3="91e6afe3-c3d3-4702-b24f-3aaeb9cb0021" targetNamespace="http://schemas.microsoft.com/office/2006/metadata/properties" ma:root="true" ma:fieldsID="b2bd853ecb2eb3868441e139e6dad490" ns2:_="" ns3:_="">
    <xsd:import namespace="2e8bb5de-8a98-4779-926e-47eb9e13a27c"/>
    <xsd:import namespace="91e6afe3-c3d3-4702-b24f-3aaeb9cb00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8bb5de-8a98-4779-926e-47eb9e13a2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1e6afe3-c3d3-4702-b24f-3aaeb9cb00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91e6afe3-c3d3-4702-b24f-3aaeb9cb0021">
      <UserInfo>
        <DisplayName>Callum Newman</DisplayName>
        <AccountId>15</AccountId>
        <AccountType/>
      </UserInfo>
      <UserInfo>
        <DisplayName>Kristian Steele</DisplayName>
        <AccountId>13</AccountId>
        <AccountType/>
      </UserInfo>
    </SharedWithUsers>
  </documentManagement>
</p:properties>
</file>

<file path=customXml/itemProps1.xml><?xml version="1.0" encoding="utf-8"?>
<ds:datastoreItem xmlns:ds="http://schemas.openxmlformats.org/officeDocument/2006/customXml" ds:itemID="{19E7B652-E37F-4BCA-80AC-98766A014A6C}">
  <ds:schemaRefs>
    <ds:schemaRef ds:uri="http://schemas.microsoft.com/sharepoint/v3/contenttype/forms"/>
  </ds:schemaRefs>
</ds:datastoreItem>
</file>

<file path=customXml/itemProps2.xml><?xml version="1.0" encoding="utf-8"?>
<ds:datastoreItem xmlns:ds="http://schemas.openxmlformats.org/officeDocument/2006/customXml" ds:itemID="{4024D8EA-3E6B-4EF2-B6BB-D69D6ED791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8bb5de-8a98-4779-926e-47eb9e13a27c"/>
    <ds:schemaRef ds:uri="91e6afe3-c3d3-4702-b24f-3aaeb9cb00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F96DFA2-3612-481F-8B78-CF53786826A0}">
  <ds:schemaRefs>
    <ds:schemaRef ds:uri="91e6afe3-c3d3-4702-b24f-3aaeb9cb0021"/>
    <ds:schemaRef ds:uri="2e8bb5de-8a98-4779-926e-47eb9e13a27c"/>
    <ds:schemaRef ds:uri="http://schemas.openxmlformats.org/package/2006/metadata/core-properties"/>
    <ds:schemaRef ds:uri="http://purl.org/dc/elements/1.1/"/>
    <ds:schemaRef ds:uri="http://purl.org/dc/dcmitype/"/>
    <ds:schemaRef ds:uri="http://schemas.microsoft.com/office/2006/documentManagement/types"/>
    <ds:schemaRef ds:uri="http://purl.org/dc/terms/"/>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Cover page</vt:lpstr>
      <vt:lpstr>SPIH scoring</vt:lpstr>
      <vt:lpstr>GHG emissions</vt:lpstr>
      <vt:lpstr>Resource depletion</vt:lpstr>
      <vt:lpstr>Chemicals and toxic impact</vt:lpstr>
      <vt:lpstr>Gender, human and labour rights</vt:lpstr>
      <vt:lpstr>'Chemicals and toxic impact'!Print_Area</vt:lpstr>
      <vt:lpstr>'Gender, human and labour rights'!Print_Area</vt:lpstr>
      <vt:lpstr>'GHG emissions'!Print_Area</vt:lpstr>
      <vt:lpstr>'Resource depletion'!Print_Area</vt:lpstr>
      <vt:lpstr>'SPIH scoring'!Print_Area</vt:lpstr>
    </vt:vector>
  </TitlesOfParts>
  <Manager/>
  <Company>Arup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Anna Tuddenham</dc:creator>
  <cp:keywords/>
  <dc:description/>
  <cp:lastModifiedBy>Ian Milimo</cp:lastModifiedBy>
  <cp:revision/>
  <dcterms:created xsi:type="dcterms:W3CDTF">2020-10-20T08:15:43Z</dcterms:created>
  <dcterms:modified xsi:type="dcterms:W3CDTF">2021-12-07T07:21:37Z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2fa3fd3-029b-403d-91b4-1dc930cb0e60_Enabled">
    <vt:lpwstr>true</vt:lpwstr>
  </property>
  <property fmtid="{D5CDD505-2E9C-101B-9397-08002B2CF9AE}" pid="3" name="MSIP_Label_82fa3fd3-029b-403d-91b4-1dc930cb0e60_SetDate">
    <vt:lpwstr>2020-10-20T08:47:13Z</vt:lpwstr>
  </property>
  <property fmtid="{D5CDD505-2E9C-101B-9397-08002B2CF9AE}" pid="4" name="MSIP_Label_82fa3fd3-029b-403d-91b4-1dc930cb0e60_Method">
    <vt:lpwstr>Standard</vt:lpwstr>
  </property>
  <property fmtid="{D5CDD505-2E9C-101B-9397-08002B2CF9AE}" pid="5" name="MSIP_Label_82fa3fd3-029b-403d-91b4-1dc930cb0e60_Name">
    <vt:lpwstr>82fa3fd3-029b-403d-91b4-1dc930cb0e60</vt:lpwstr>
  </property>
  <property fmtid="{D5CDD505-2E9C-101B-9397-08002B2CF9AE}" pid="6" name="MSIP_Label_82fa3fd3-029b-403d-91b4-1dc930cb0e60_SiteId">
    <vt:lpwstr>4ae48b41-0137-4599-8661-fc641fe77bea</vt:lpwstr>
  </property>
  <property fmtid="{D5CDD505-2E9C-101B-9397-08002B2CF9AE}" pid="7" name="MSIP_Label_82fa3fd3-029b-403d-91b4-1dc930cb0e60_ActionId">
    <vt:lpwstr>76bdc769-aa59-4681-a8a0-eb95855279dc</vt:lpwstr>
  </property>
  <property fmtid="{D5CDD505-2E9C-101B-9397-08002B2CF9AE}" pid="8" name="MSIP_Label_82fa3fd3-029b-403d-91b4-1dc930cb0e60_ContentBits">
    <vt:lpwstr>0</vt:lpwstr>
  </property>
  <property fmtid="{D5CDD505-2E9C-101B-9397-08002B2CF9AE}" pid="9" name="ContentTypeId">
    <vt:lpwstr>0x0101008C8DE6A690E0CB4AB624567093C0794B</vt:lpwstr>
  </property>
</Properties>
</file>